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025" windowHeight="7875" tabRatio="972" firstSheet="17" activeTab="17"/>
  </bookViews>
  <sheets>
    <sheet name="B03 (QT theo nien độ 2018 2 (2" sheetId="28" r:id="rId1"/>
    <sheet name="B03 (QT theo nien độ 2020" sheetId="27" r:id="rId2"/>
    <sheet name="B03 (QT theo nien độ 2018 2019)" sheetId="26" r:id="rId3"/>
    <sheet name="B05 (TT TDC)" sheetId="25" r:id="rId4"/>
    <sheet name="B05 (cHUAN BI DAU TU)" sheetId="24" r:id="rId5"/>
    <sheet name="B02 (giam sat TBCD)" sheetId="23" r:id="rId6"/>
    <sheet name="B05 (DA CNSH bo sung)" sheetId="22" r:id="rId7"/>
    <sheet name="B05 (Tru so)" sheetId="21" r:id="rId8"/>
    <sheet name="B05 (ATLD)" sheetId="20" r:id="rId9"/>
    <sheet name="B04 (Tru so)" sheetId="19" r:id="rId10"/>
    <sheet name="B04 (ATLD)" sheetId="18" r:id="rId11"/>
    <sheet name="B03 (Sua tru so)" sheetId="17" r:id="rId12"/>
    <sheet name="B03 (ATLD)" sheetId="16" r:id="rId13"/>
    <sheet name="B02 (Đấu thầu)" sheetId="15" r:id="rId14"/>
    <sheet name="B02 (Tham đinh gia BTC value" sheetId="14" r:id="rId15"/>
    <sheet name="B02 (goi Thiet bi)" sheetId="13" r:id="rId16"/>
    <sheet name="B02 (DA CNSH - Goi 1+3+6)" sheetId="8" r:id="rId17"/>
    <sheet name="B04 (2020)" sheetId="5" r:id="rId18"/>
  </sheets>
  <calcPr calcId="144525"/>
</workbook>
</file>

<file path=xl/calcChain.xml><?xml version="1.0" encoding="utf-8"?>
<calcChain xmlns="http://schemas.openxmlformats.org/spreadsheetml/2006/main">
  <c r="E8" i="5" l="1"/>
  <c r="D14" i="28" l="1"/>
  <c r="I12" i="28"/>
  <c r="H12" i="28"/>
  <c r="G12" i="28"/>
  <c r="G8" i="28" s="1"/>
  <c r="D12" i="28"/>
  <c r="H10" i="28"/>
  <c r="J8" i="28"/>
  <c r="I8" i="28"/>
  <c r="H8" i="28"/>
  <c r="F8" i="28"/>
  <c r="E8" i="28"/>
  <c r="D8" i="28"/>
  <c r="C8" i="28"/>
  <c r="D8" i="27" l="1"/>
  <c r="E8" i="27"/>
  <c r="F8" i="27"/>
  <c r="G8" i="27"/>
  <c r="H8" i="27"/>
  <c r="I8" i="27"/>
  <c r="C8" i="27"/>
  <c r="D12" i="27"/>
  <c r="E12" i="27"/>
  <c r="F12" i="27"/>
  <c r="G12" i="27"/>
  <c r="H12" i="27"/>
  <c r="I12" i="27"/>
  <c r="C12" i="27"/>
  <c r="D9" i="27"/>
  <c r="E9" i="27"/>
  <c r="F9" i="27"/>
  <c r="G9" i="27"/>
  <c r="H9" i="27"/>
  <c r="I9" i="27"/>
  <c r="C9" i="27"/>
  <c r="J8" i="27"/>
  <c r="G13" i="27"/>
  <c r="F13" i="27" s="1"/>
  <c r="H13" i="27" s="1"/>
  <c r="D13" i="27" l="1"/>
  <c r="D11" i="27"/>
  <c r="F10" i="27"/>
  <c r="D10" i="27"/>
  <c r="G12" i="26" l="1"/>
  <c r="D8" i="26"/>
  <c r="E8" i="26"/>
  <c r="F8" i="26"/>
  <c r="G8" i="26"/>
  <c r="H8" i="26"/>
  <c r="I8" i="26"/>
  <c r="J8" i="26"/>
  <c r="C8" i="26"/>
  <c r="H12" i="26"/>
  <c r="I12" i="26"/>
  <c r="D14" i="26" l="1"/>
  <c r="D12" i="26"/>
  <c r="H10" i="26"/>
  <c r="D8" i="25" l="1"/>
  <c r="F7" i="25"/>
  <c r="E7" i="25"/>
  <c r="D7" i="25"/>
  <c r="C7" i="25"/>
  <c r="D8" i="24"/>
  <c r="F7" i="24"/>
  <c r="E7" i="24"/>
  <c r="D7" i="24"/>
  <c r="C7" i="24"/>
  <c r="D10" i="23" l="1"/>
  <c r="E10" i="23"/>
  <c r="F10" i="23" s="1"/>
  <c r="F9" i="23" s="1"/>
  <c r="F8" i="23" s="1"/>
  <c r="E9" i="23"/>
  <c r="E8" i="23" s="1"/>
  <c r="D9" i="23"/>
  <c r="C9" i="23"/>
  <c r="D8" i="23"/>
  <c r="C8" i="23"/>
  <c r="D8" i="22"/>
  <c r="D7" i="22" s="1"/>
  <c r="F7" i="22"/>
  <c r="E7" i="22"/>
  <c r="C7" i="22"/>
  <c r="F8" i="21" l="1"/>
  <c r="F7" i="21" s="1"/>
  <c r="C8" i="21"/>
  <c r="D8" i="21" s="1"/>
  <c r="D7" i="21" s="1"/>
  <c r="E7" i="21"/>
  <c r="F8" i="20"/>
  <c r="F7" i="20" s="1"/>
  <c r="D8" i="20"/>
  <c r="C8" i="20"/>
  <c r="D7" i="20"/>
  <c r="E7" i="20"/>
  <c r="C7" i="20"/>
  <c r="E8" i="18"/>
  <c r="C8" i="18"/>
  <c r="D7" i="19"/>
  <c r="E7" i="19"/>
  <c r="F8" i="19"/>
  <c r="C7" i="21" l="1"/>
  <c r="C8" i="19"/>
  <c r="C7" i="19" s="1"/>
  <c r="F8" i="18"/>
  <c r="F7" i="18" s="1"/>
  <c r="E7" i="18"/>
  <c r="D7" i="18"/>
  <c r="C7" i="18"/>
  <c r="F9" i="17"/>
  <c r="F7" i="19" l="1"/>
  <c r="D9" i="17" l="1"/>
  <c r="D8" i="17" s="1"/>
  <c r="J8" i="17"/>
  <c r="I8" i="17"/>
  <c r="H8" i="17"/>
  <c r="G8" i="17"/>
  <c r="F8" i="17"/>
  <c r="E8" i="17"/>
  <c r="C8" i="17"/>
  <c r="D9" i="16"/>
  <c r="J8" i="16" l="1"/>
  <c r="I8" i="16"/>
  <c r="H8" i="16"/>
  <c r="G8" i="16"/>
  <c r="F8" i="16"/>
  <c r="E8" i="16"/>
  <c r="D8" i="16"/>
  <c r="C8" i="16"/>
  <c r="C12" i="15" l="1"/>
  <c r="C11" i="15" s="1"/>
  <c r="E13" i="15"/>
  <c r="F13" i="15" s="1"/>
  <c r="F12" i="15" s="1"/>
  <c r="F11" i="15" s="1"/>
  <c r="D12" i="15"/>
  <c r="D11" i="15" s="1"/>
  <c r="E10" i="15"/>
  <c r="E9" i="15" s="1"/>
  <c r="E8" i="15" s="1"/>
  <c r="D9" i="15"/>
  <c r="C9" i="15"/>
  <c r="C8" i="15" s="1"/>
  <c r="D8" i="15"/>
  <c r="C9" i="14"/>
  <c r="C8" i="14" s="1"/>
  <c r="D9" i="14"/>
  <c r="D8" i="14" s="1"/>
  <c r="E10" i="14"/>
  <c r="E10" i="13"/>
  <c r="E9" i="13" s="1"/>
  <c r="E8" i="13" s="1"/>
  <c r="D9" i="13"/>
  <c r="D8" i="13" s="1"/>
  <c r="C9" i="13"/>
  <c r="C8" i="13" s="1"/>
  <c r="E12" i="15" l="1"/>
  <c r="E11" i="15" s="1"/>
  <c r="F10" i="15"/>
  <c r="F9" i="15" s="1"/>
  <c r="F8" i="15" s="1"/>
  <c r="E9" i="14"/>
  <c r="E8" i="14" s="1"/>
  <c r="F10" i="14"/>
  <c r="F10" i="13"/>
  <c r="F9" i="13" s="1"/>
  <c r="F8" i="13" s="1"/>
  <c r="E13" i="8"/>
  <c r="E12" i="8" s="1"/>
  <c r="D12" i="8"/>
  <c r="C12" i="8"/>
  <c r="E11" i="8"/>
  <c r="F11" i="8" s="1"/>
  <c r="F10" i="8" s="1"/>
  <c r="E10" i="8"/>
  <c r="D10" i="8"/>
  <c r="C10" i="8"/>
  <c r="D8" i="8"/>
  <c r="E8" i="8"/>
  <c r="F8" i="8"/>
  <c r="C8" i="8"/>
  <c r="E9" i="8"/>
  <c r="F9" i="8" s="1"/>
  <c r="F9" i="14" l="1"/>
  <c r="F8" i="14" s="1"/>
  <c r="F13" i="8"/>
  <c r="F12" i="8" s="1"/>
  <c r="F8" i="5" l="1"/>
  <c r="F7" i="5" s="1"/>
  <c r="E7" i="5" l="1"/>
  <c r="D7" i="5"/>
  <c r="C7" i="5"/>
</calcChain>
</file>

<file path=xl/sharedStrings.xml><?xml version="1.0" encoding="utf-8"?>
<sst xmlns="http://schemas.openxmlformats.org/spreadsheetml/2006/main" count="346" uniqueCount="98">
  <si>
    <t>Đơn vị: Sở Khoa học và Công nghệ</t>
  </si>
  <si>
    <t>STT</t>
  </si>
  <si>
    <t>Nội dung</t>
  </si>
  <si>
    <t>Ghi chú</t>
  </si>
  <si>
    <t>Tổng số</t>
  </si>
  <si>
    <t>A</t>
  </si>
  <si>
    <t>Thủ trưởng đơn vị</t>
  </si>
  <si>
    <t>Gía dự thầu</t>
  </si>
  <si>
    <t>Gía trúng thầu</t>
  </si>
  <si>
    <t>Gía ký hợp đồng</t>
  </si>
  <si>
    <t>Biểu mẫu: 02/CKTC-ĐTXD</t>
  </si>
  <si>
    <t>Đơn vị tính: triệu đồng</t>
  </si>
  <si>
    <t>Gía gói thầu
được duyệt</t>
  </si>
  <si>
    <t>Biểu mẫu: 03/CKTC-ĐTXD</t>
  </si>
  <si>
    <t>Tổng mức vốn đầu tư được duyệt</t>
  </si>
  <si>
    <t>Tổng dự toán được duyệt</t>
  </si>
  <si>
    <t>Giá trị khối lượng hoàn thành đã nghiệm thu</t>
  </si>
  <si>
    <t>Lũy kế từ khởi công</t>
  </si>
  <si>
    <t>Lũy kế từ đầu năm</t>
  </si>
  <si>
    <t>Vốn đã thanh toán</t>
  </si>
  <si>
    <t>Dự án: Nâng cao năng lực cho Trung tâm Kỹ thuật Tiêu chuẩn Đo lường Chất lượng tỉnh Tây Ninh giai đoạn 2014-2015</t>
  </si>
  <si>
    <t>Biểu mẫu: 04/CKTC-ĐTXD</t>
  </si>
  <si>
    <t>Tổng mức  đầu tư được duyệt</t>
  </si>
  <si>
    <t>Giá trị đề nghị quyết toán</t>
  </si>
  <si>
    <t>Giá trị quyết toán được duyệt</t>
  </si>
  <si>
    <t>Chênh lệch</t>
  </si>
  <si>
    <t>Lũy kế vốn đã cấp</t>
  </si>
  <si>
    <t>KHV giao 2018</t>
  </si>
  <si>
    <t>Biểu mẫu: 05/CKTC-ĐTXD</t>
  </si>
  <si>
    <t>*Gói thầu cung cấp thiết bị</t>
  </si>
  <si>
    <t>Kế hoạch Vốn đầu tư năm 2018</t>
  </si>
  <si>
    <t>CÔNG KHAI VỀ KẾ HOẠCH ĐẦU TƯ NĂM 2019</t>
  </si>
  <si>
    <t xml:space="preserve">Công trình: Nâng cấp,
mở rộng đầu tư trại thực nghiệm ứng dụng công nghệ sinh học cho Trung tâm Thông tin, ứng dụng tiến bộ KHCN tỉnh Tây Ninh
</t>
  </si>
  <si>
    <t>CÔNG KHAI VỀ SỐ LIỆU QUYẾT TOÁN VỐN ĐẦU TƯ 
THEO NIÊN ĐỘ NĂM 2019</t>
  </si>
  <si>
    <t>CÔNG KHAI TÌNH HÌNH PHÊ DUYỆT QUYẾT TOÁN DỰ ÁN
HOÀN THÀNH NĂM 2019</t>
  </si>
  <si>
    <t>DỰ ÁN: NÂNG CẤP CẢI TẠO TRỤ SỞ SỞ KHOA HỌC VÀ CÔNG NGHỆ</t>
  </si>
  <si>
    <t>I</t>
  </si>
  <si>
    <t>II</t>
  </si>
  <si>
    <t>B</t>
  </si>
  <si>
    <t>C</t>
  </si>
  <si>
    <t>CÔNG KHAI KẾT QUẢ LỰA CHỌN NHÀ THẦU NĂM 2019</t>
  </si>
  <si>
    <t>Dự án: Nâng cấp, mở rộng 
đầu tư trại thực nghiệm ứng dụng công nghệ sinh học cho Trung tâm Thông tin, ứng dụng tiến bộ KHCN tỉnh Tây Ninh</t>
  </si>
  <si>
    <t>Gói thầu số 1: Tư vấn đấu thầu thi công xây dựng</t>
  </si>
  <si>
    <t>Công ty TNHH MTV XD 
Nguyễn Phi Dũng</t>
  </si>
  <si>
    <t>Tây Ninh, ngày   15   tháng   1    năm 2019</t>
  </si>
  <si>
    <t>Giá gói thầu
được duyệt</t>
  </si>
  <si>
    <t>Giá dự thầu</t>
  </si>
  <si>
    <t>Giá trúng thầu</t>
  </si>
  <si>
    <t>Giá ký hợp đồng</t>
  </si>
  <si>
    <t>BQL Dự Án Đầu tư xây dựng tỉnh TN</t>
  </si>
  <si>
    <t>Gói thầu số 3: Tư vấn quản lý dự án</t>
  </si>
  <si>
    <t>Gói thầu số 6: Thẩm định giá thiết bị</t>
  </si>
  <si>
    <t xml:space="preserve"> Công ty Cổ phần Tư vấn và Thẩm định giá Đông Nam Á</t>
  </si>
  <si>
    <t>Dự toán: Mua sắm trang thiết bị khoa học và công nghệ năm 2019</t>
  </si>
  <si>
    <t>Gói thầu: trang thiết bị</t>
  </si>
  <si>
    <t>Công ty Cổ phần Xây dựng và Kỹ thuật Toàn Thịnh</t>
  </si>
  <si>
    <t>Tây Ninh, ngày   07   tháng  10    năm 2019</t>
  </si>
  <si>
    <t>Gói thầu: Thẩm định giá</t>
  </si>
  <si>
    <t>Công ty Cổ phần Thẩm định giá BTCvalue</t>
  </si>
  <si>
    <t>Tây Ninh, ngày   19   tháng  7    năm 2019</t>
  </si>
  <si>
    <t>Gói thầu: Tư vấn đấu thầu thiết bị</t>
  </si>
  <si>
    <t>Công ty TNHH MTV XD Nguyễn Phi Dũng</t>
  </si>
  <si>
    <t>Gói thầu: Tư vấn thẩm định hồ sơ mời thầu, kết quả lựa chọn nhà thầu</t>
  </si>
  <si>
    <t xml:space="preserve">Công ty TNHH Tây Nam Phát  </t>
  </si>
  <si>
    <t>Tây Ninh, ngày   29   tháng  7    năm 2019</t>
  </si>
  <si>
    <t>Dự án: Đầu tư trang thiết bị kiểm định máy móc thiết bị có yêu cầu nghiêm ngặt về an toàn lao động</t>
  </si>
  <si>
    <t>Kế hoạch Vốn đầu tư năm 2019</t>
  </si>
  <si>
    <t>Tây Ninh, ngày   07   tháng  10   năm 2019</t>
  </si>
  <si>
    <t>Dự án:  Nâng cấp, cải tạo Trụ sở Sở Khoa học và Công nghệ</t>
  </si>
  <si>
    <t>Tây Ninh, ngày   05   tháng  8   năm 2019</t>
  </si>
  <si>
    <t>Tây Ninh, ngày 07 tháng 10  năm 2019</t>
  </si>
  <si>
    <t>Tiền phí
 thẩm tra quyết toán giảm</t>
  </si>
  <si>
    <t>Tây Ninh, ngày 05 tháng 8  năm 2019</t>
  </si>
  <si>
    <t>KHV giao 2019</t>
  </si>
  <si>
    <t>Tây Ninh, ngày  14    tháng  10    năm 2019</t>
  </si>
  <si>
    <t>Tây Ninh, ngày  11  tháng 11  năm 2019</t>
  </si>
  <si>
    <t>KHV giao 2019 (bổ sung)</t>
  </si>
  <si>
    <t>Tây Ninh, ngày   05   tháng   9    năm 2019</t>
  </si>
  <si>
    <t>*Gói thầu giám sát lắp đặt và cung cấp thiết bị</t>
  </si>
  <si>
    <t>Công ty liên doanh TNHH Tư vấn Y tế Mediconsult Việt Nam</t>
  </si>
  <si>
    <t>Tây Ninh, ngày   15   tháng  10    năm 2019</t>
  </si>
  <si>
    <t>CÔNG KHAI VỀ KẾ HOẠCH ĐẦU TƯ NĂM 2018</t>
  </si>
  <si>
    <t>Nâng cao năng lực cho Trung tâm Kỹ thuật Tiêu chuẩn Đo lường Chất lượng tỉnh Tây Ninh giai đoạn 2014- 2015</t>
  </si>
  <si>
    <t>Tây Ninh, ngày   15   tháng  11   năm 2018</t>
  </si>
  <si>
    <t>Tây Ninh, ngày  20   tháng  3   năm 2018</t>
  </si>
  <si>
    <t>CÔNG KHAI VỀ SỐ LIỆU QUYẾT TOÁN VỐN ĐẦU TƯ 
THEO NIÊN ĐỘ NĂM 2018</t>
  </si>
  <si>
    <t>Dự án quyết toán hoàn thành</t>
  </si>
  <si>
    <t>Dự án chuẩn bị đầu tư</t>
  </si>
  <si>
    <t>III</t>
  </si>
  <si>
    <t>Dự án triển khai mới trong năm</t>
  </si>
  <si>
    <t>Công trình: Nâng cấp, mở rộng đầu tư trại thực nghiệm ứng dụng công nghệ sinh học cho Trung tâm Thông tin, ứng dụng tiến bộ KHCN tỉnh Tây Ninh</t>
  </si>
  <si>
    <t>Tây Ninh, ngày   15   tháng    01   năm 2019</t>
  </si>
  <si>
    <t>Tây Ninh, ngày   25   tháng    2   năm 2020</t>
  </si>
  <si>
    <t>Dự án quyết toán
hoàn thành</t>
  </si>
  <si>
    <t>Tây Ninh, ngày   15   tháng    9   năm 2019</t>
  </si>
  <si>
    <t>CÔNG KHAI TÌNH HÌNH PHÊ DUYỆT QUYẾT TOÁN DỰ ÁN
HOÀN THÀNH NĂM 2020</t>
  </si>
  <si>
    <t>QĐ 
phê duyệt QT số 96/QĐ-STC ngày 17/4/2020</t>
  </si>
  <si>
    <t>Tây Ninh, ngày  23  tháng 4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</si>
</sst>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#,##0.000;[Red]#,##0.000"/>
    <numFmt numFmtId="168" formatCode="_(* #,##0.0000_);_(* \(#,##0.0000\);_(* &quot;-&quot;??_);_(@_)"/>
    <numFmt numFmtId="169" formatCode="_(* #,##0.0_);_(* \(#,##0.0\);_(* &quot;-&quot;??_);_(@_)"/>
    <numFmt numFmtId="170" formatCode="_(* #,##0.000000_);_(* \(#,##0.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65" fontId="1" fillId="0" borderId="7" xfId="1" applyNumberFormat="1" applyFont="1" applyBorder="1" applyAlignment="1">
      <alignment vertical="center"/>
    </xf>
    <xf numFmtId="165" fontId="2" fillId="0" borderId="1" xfId="0" applyNumberFormat="1" applyFont="1" applyBorder="1"/>
    <xf numFmtId="0" fontId="4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1" fillId="0" borderId="1" xfId="1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166" fontId="2" fillId="0" borderId="2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justify" vertical="center" wrapText="1"/>
    </xf>
    <xf numFmtId="165" fontId="9" fillId="0" borderId="3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165" fontId="9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5" fontId="1" fillId="0" borderId="7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1" fillId="0" borderId="1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5" fontId="8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8" fontId="8" fillId="0" borderId="1" xfId="0" applyNumberFormat="1" applyFont="1" applyBorder="1" applyAlignment="1">
      <alignment vertical="center"/>
    </xf>
    <xf numFmtId="168" fontId="7" fillId="0" borderId="1" xfId="1" applyNumberFormat="1" applyFont="1" applyBorder="1" applyAlignment="1">
      <alignment vertical="center"/>
    </xf>
    <xf numFmtId="169" fontId="7" fillId="0" borderId="1" xfId="1" applyNumberFormat="1" applyFont="1" applyBorder="1" applyAlignment="1">
      <alignment vertical="center"/>
    </xf>
    <xf numFmtId="169" fontId="1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169" fontId="12" fillId="0" borderId="1" xfId="0" applyNumberFormat="1" applyFont="1" applyBorder="1" applyAlignment="1">
      <alignment vertical="center" wrapText="1"/>
    </xf>
    <xf numFmtId="170" fontId="8" fillId="0" borderId="1" xfId="0" applyNumberFormat="1" applyFont="1" applyBorder="1" applyAlignment="1">
      <alignment vertical="center"/>
    </xf>
    <xf numFmtId="168" fontId="7" fillId="0" borderId="7" xfId="1" applyNumberFormat="1" applyFont="1" applyBorder="1" applyAlignment="1">
      <alignment vertical="center"/>
    </xf>
    <xf numFmtId="170" fontId="7" fillId="0" borderId="7" xfId="1" applyNumberFormat="1" applyFont="1" applyBorder="1" applyAlignment="1">
      <alignment vertical="center"/>
    </xf>
    <xf numFmtId="170" fontId="8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169" fontId="8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3" workbookViewId="0">
      <selection activeCell="F29" sqref="F29"/>
    </sheetView>
  </sheetViews>
  <sheetFormatPr defaultRowHeight="15" x14ac:dyDescent="0.25"/>
  <cols>
    <col min="1" max="1" width="5.42578125" style="1" customWidth="1"/>
    <col min="2" max="2" width="18.28515625" style="1" customWidth="1"/>
    <col min="3" max="3" width="11.42578125" style="1" customWidth="1"/>
    <col min="4" max="4" width="11.28515625" style="1" customWidth="1"/>
    <col min="5" max="5" width="9.28515625" style="1" customWidth="1"/>
    <col min="6" max="6" width="11.42578125" style="1" customWidth="1"/>
    <col min="7" max="7" width="9.140625" style="1" customWidth="1"/>
    <col min="8" max="8" width="10.42578125" style="1" customWidth="1"/>
    <col min="9" max="9" width="9.85546875" style="1" customWidth="1"/>
    <col min="10" max="10" width="4.85546875" style="1" customWidth="1"/>
    <col min="11" max="16384" width="9.140625" style="1"/>
  </cols>
  <sheetData>
    <row r="1" spans="1:10" ht="15.75" x14ac:dyDescent="0.25">
      <c r="A1" s="2" t="s">
        <v>0</v>
      </c>
      <c r="B1" s="4"/>
      <c r="C1" s="3"/>
      <c r="E1" s="86" t="s">
        <v>13</v>
      </c>
      <c r="F1" s="86"/>
      <c r="G1" s="86"/>
      <c r="H1" s="86"/>
      <c r="I1" s="86"/>
      <c r="J1" s="86"/>
    </row>
    <row r="2" spans="1:10" ht="24" customHeight="1" x14ac:dyDescent="0.25"/>
    <row r="3" spans="1:10" s="5" customFormat="1" ht="39" customHeight="1" x14ac:dyDescent="0.3">
      <c r="A3" s="87" t="s">
        <v>85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2.25" customHeight="1" x14ac:dyDescent="0.25">
      <c r="G4" s="10" t="s">
        <v>11</v>
      </c>
      <c r="H4" s="10"/>
      <c r="I4" s="10"/>
    </row>
    <row r="5" spans="1:10" ht="41.25" customHeight="1" x14ac:dyDescent="0.25">
      <c r="A5" s="89" t="s">
        <v>1</v>
      </c>
      <c r="B5" s="89" t="s">
        <v>2</v>
      </c>
      <c r="C5" s="89" t="s">
        <v>14</v>
      </c>
      <c r="D5" s="89" t="s">
        <v>15</v>
      </c>
      <c r="E5" s="89" t="s">
        <v>30</v>
      </c>
      <c r="F5" s="91" t="s">
        <v>16</v>
      </c>
      <c r="G5" s="92"/>
      <c r="H5" s="91" t="s">
        <v>19</v>
      </c>
      <c r="I5" s="92"/>
      <c r="J5" s="8" t="s">
        <v>3</v>
      </c>
    </row>
    <row r="6" spans="1:10" ht="42.75" x14ac:dyDescent="0.25">
      <c r="A6" s="90"/>
      <c r="B6" s="90"/>
      <c r="C6" s="90"/>
      <c r="D6" s="90"/>
      <c r="E6" s="90"/>
      <c r="F6" s="8" t="s">
        <v>17</v>
      </c>
      <c r="G6" s="8" t="s">
        <v>18</v>
      </c>
      <c r="H6" s="8" t="s">
        <v>17</v>
      </c>
      <c r="I6" s="8" t="s">
        <v>18</v>
      </c>
      <c r="J6" s="8"/>
    </row>
    <row r="7" spans="1:10" x14ac:dyDescent="0.25">
      <c r="A7" s="7">
        <v>1</v>
      </c>
      <c r="B7" s="6">
        <v>2</v>
      </c>
      <c r="C7" s="6">
        <v>3</v>
      </c>
      <c r="D7" s="6">
        <v>4</v>
      </c>
      <c r="E7" s="6">
        <v>5</v>
      </c>
      <c r="F7" s="6"/>
      <c r="G7" s="6">
        <v>6</v>
      </c>
      <c r="H7" s="6"/>
      <c r="I7" s="6"/>
      <c r="J7" s="6">
        <v>7</v>
      </c>
    </row>
    <row r="8" spans="1:10" ht="29.25" customHeight="1" x14ac:dyDescent="0.25">
      <c r="A8" s="7"/>
      <c r="B8" s="20" t="s">
        <v>4</v>
      </c>
      <c r="C8" s="23">
        <f>C10+C12+C14</f>
        <v>26291.043000000001</v>
      </c>
      <c r="D8" s="23">
        <f t="shared" ref="D8:J8" si="0">D10+D12+D14</f>
        <v>25899.356</v>
      </c>
      <c r="E8" s="23">
        <f t="shared" si="0"/>
        <v>3183</v>
      </c>
      <c r="F8" s="67">
        <f t="shared" si="0"/>
        <v>14694.927500000002</v>
      </c>
      <c r="G8" s="23">
        <f t="shared" si="0"/>
        <v>2412.4515000000001</v>
      </c>
      <c r="H8" s="67">
        <f t="shared" si="0"/>
        <v>14694.927500000002</v>
      </c>
      <c r="I8" s="67">
        <f t="shared" si="0"/>
        <v>3074.9275000000002</v>
      </c>
      <c r="J8" s="23">
        <f t="shared" si="0"/>
        <v>0</v>
      </c>
    </row>
    <row r="9" spans="1:10" ht="29.25" customHeight="1" x14ac:dyDescent="0.25">
      <c r="A9" s="62" t="s">
        <v>36</v>
      </c>
      <c r="B9" s="64" t="s">
        <v>86</v>
      </c>
      <c r="C9" s="63"/>
      <c r="D9" s="63"/>
      <c r="E9" s="63"/>
      <c r="F9" s="63"/>
      <c r="G9" s="63"/>
      <c r="H9" s="63"/>
      <c r="I9" s="63"/>
      <c r="J9" s="63"/>
    </row>
    <row r="10" spans="1:10" ht="128.25" customHeight="1" x14ac:dyDescent="0.25">
      <c r="A10" s="15">
        <v>1</v>
      </c>
      <c r="B10" s="19" t="s">
        <v>20</v>
      </c>
      <c r="C10" s="24">
        <v>13070.543</v>
      </c>
      <c r="D10" s="24">
        <v>12678.856</v>
      </c>
      <c r="E10" s="24">
        <v>663</v>
      </c>
      <c r="F10" s="24">
        <v>12177.476000000001</v>
      </c>
      <c r="G10" s="25">
        <v>0</v>
      </c>
      <c r="H10" s="24">
        <f>11515+662.476</f>
        <v>12177.476000000001</v>
      </c>
      <c r="I10" s="24">
        <v>662.476</v>
      </c>
      <c r="J10" s="17"/>
    </row>
    <row r="11" spans="1:10" ht="26.25" customHeight="1" x14ac:dyDescent="0.25">
      <c r="A11" s="20" t="s">
        <v>37</v>
      </c>
      <c r="B11" s="81" t="s">
        <v>87</v>
      </c>
      <c r="C11" s="81"/>
      <c r="D11" s="65"/>
      <c r="E11" s="65"/>
      <c r="F11" s="65"/>
      <c r="G11" s="66"/>
      <c r="H11" s="65"/>
      <c r="I11" s="65"/>
      <c r="J11" s="22"/>
    </row>
    <row r="12" spans="1:10" ht="146.25" customHeight="1" x14ac:dyDescent="0.25">
      <c r="A12" s="7">
        <v>2</v>
      </c>
      <c r="B12" s="16" t="s">
        <v>90</v>
      </c>
      <c r="C12" s="22">
        <v>10683.102999999999</v>
      </c>
      <c r="D12" s="22">
        <f>C12</f>
        <v>10683.102999999999</v>
      </c>
      <c r="E12" s="22">
        <v>370</v>
      </c>
      <c r="F12" s="61">
        <v>321.5265</v>
      </c>
      <c r="G12" s="68">
        <f>F12</f>
        <v>321.5265</v>
      </c>
      <c r="H12" s="65">
        <f>I12</f>
        <v>321.5265</v>
      </c>
      <c r="I12" s="65">
        <f>F12</f>
        <v>321.5265</v>
      </c>
      <c r="J12" s="22"/>
    </row>
    <row r="13" spans="1:10" ht="31.5" customHeight="1" x14ac:dyDescent="0.25">
      <c r="A13" s="20" t="s">
        <v>88</v>
      </c>
      <c r="B13" s="82" t="s">
        <v>89</v>
      </c>
      <c r="C13" s="83"/>
      <c r="D13" s="22"/>
      <c r="E13" s="22"/>
      <c r="F13" s="61"/>
      <c r="G13" s="66"/>
      <c r="H13" s="65"/>
      <c r="I13" s="65"/>
      <c r="J13" s="22"/>
    </row>
    <row r="14" spans="1:10" ht="63" x14ac:dyDescent="0.25">
      <c r="A14" s="7">
        <v>3</v>
      </c>
      <c r="B14" s="16" t="s">
        <v>68</v>
      </c>
      <c r="C14" s="22">
        <v>2537.3969999999999</v>
      </c>
      <c r="D14" s="22">
        <f>C14</f>
        <v>2537.3969999999999</v>
      </c>
      <c r="E14" s="65">
        <v>2150</v>
      </c>
      <c r="F14" s="65">
        <v>2195.9250000000002</v>
      </c>
      <c r="G14" s="65">
        <v>2090.9250000000002</v>
      </c>
      <c r="H14" s="65">
        <v>2195.9250000000002</v>
      </c>
      <c r="I14" s="65">
        <v>2090.9250000000002</v>
      </c>
      <c r="J14" s="22"/>
    </row>
    <row r="15" spans="1:10" ht="15" customHeight="1" x14ac:dyDescent="0.25"/>
    <row r="16" spans="1:10" ht="15.75" x14ac:dyDescent="0.25">
      <c r="E16" s="36"/>
      <c r="F16" s="84" t="s">
        <v>94</v>
      </c>
      <c r="G16" s="84"/>
      <c r="H16" s="84"/>
      <c r="I16" s="84"/>
      <c r="J16" s="84"/>
    </row>
    <row r="17" spans="6:10" ht="15" customHeight="1" x14ac:dyDescent="0.25">
      <c r="F17" s="85" t="s">
        <v>6</v>
      </c>
      <c r="G17" s="85"/>
      <c r="H17" s="85"/>
      <c r="I17" s="85"/>
      <c r="J17" s="85"/>
    </row>
  </sheetData>
  <mergeCells count="13">
    <mergeCell ref="B11:C11"/>
    <mergeCell ref="B13:C13"/>
    <mergeCell ref="F16:J16"/>
    <mergeCell ref="F17:J17"/>
    <mergeCell ref="E1:J1"/>
    <mergeCell ref="A3:J3"/>
    <mergeCell ref="A5:A6"/>
    <mergeCell ref="B5:B6"/>
    <mergeCell ref="C5:C6"/>
    <mergeCell ref="D5:D6"/>
    <mergeCell ref="E5:E6"/>
    <mergeCell ref="F5:G5"/>
    <mergeCell ref="H5:I5"/>
  </mergeCells>
  <pageMargins left="0.38" right="0.17" top="0.8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8" sqref="C8"/>
    </sheetView>
  </sheetViews>
  <sheetFormatPr defaultRowHeight="15" x14ac:dyDescent="0.25"/>
  <cols>
    <col min="1" max="1" width="5.42578125" style="1" customWidth="1"/>
    <col min="2" max="2" width="30.7109375" style="1" customWidth="1"/>
    <col min="3" max="3" width="12.85546875" style="1" customWidth="1"/>
    <col min="4" max="5" width="13" style="1" customWidth="1"/>
    <col min="6" max="6" width="11.28515625" style="1" customWidth="1"/>
    <col min="7" max="7" width="7.42578125" style="1" customWidth="1"/>
    <col min="8" max="16384" width="9.140625" style="1"/>
  </cols>
  <sheetData>
    <row r="1" spans="1:8" ht="15.75" x14ac:dyDescent="0.25">
      <c r="A1" s="2" t="s">
        <v>0</v>
      </c>
      <c r="B1" s="4"/>
      <c r="C1" s="3"/>
      <c r="D1" s="94" t="s">
        <v>21</v>
      </c>
      <c r="E1" s="94"/>
      <c r="F1" s="94"/>
      <c r="G1" s="94"/>
    </row>
    <row r="2" spans="1:8" ht="24" customHeight="1" x14ac:dyDescent="0.25"/>
    <row r="3" spans="1:8" s="5" customFormat="1" ht="52.5" customHeight="1" x14ac:dyDescent="0.3">
      <c r="A3" s="87" t="s">
        <v>34</v>
      </c>
      <c r="B3" s="88"/>
      <c r="C3" s="88"/>
      <c r="D3" s="88"/>
      <c r="E3" s="88"/>
      <c r="F3" s="88"/>
      <c r="G3" s="88"/>
    </row>
    <row r="4" spans="1:8" ht="32.25" customHeight="1" x14ac:dyDescent="0.25">
      <c r="E4" s="10" t="s">
        <v>11</v>
      </c>
      <c r="F4" s="10"/>
    </row>
    <row r="5" spans="1:8" ht="80.25" customHeight="1" x14ac:dyDescent="0.25">
      <c r="A5" s="53" t="s">
        <v>1</v>
      </c>
      <c r="B5" s="53" t="s">
        <v>2</v>
      </c>
      <c r="C5" s="53" t="s">
        <v>22</v>
      </c>
      <c r="D5" s="8" t="s">
        <v>23</v>
      </c>
      <c r="E5" s="8" t="s">
        <v>24</v>
      </c>
      <c r="F5" s="13" t="s">
        <v>25</v>
      </c>
      <c r="G5" s="8" t="s">
        <v>3</v>
      </c>
    </row>
    <row r="6" spans="1:8" x14ac:dyDescent="0.25">
      <c r="A6" s="7">
        <v>1</v>
      </c>
      <c r="B6" s="6">
        <v>2</v>
      </c>
      <c r="C6" s="6">
        <v>3</v>
      </c>
      <c r="D6" s="6"/>
      <c r="E6" s="6">
        <v>6</v>
      </c>
      <c r="F6" s="6"/>
      <c r="G6" s="6">
        <v>7</v>
      </c>
    </row>
    <row r="7" spans="1:8" x14ac:dyDescent="0.25">
      <c r="A7" s="11"/>
      <c r="B7" s="12" t="s">
        <v>4</v>
      </c>
      <c r="C7" s="18">
        <f>C8</f>
        <v>2537.3969999999999</v>
      </c>
      <c r="D7" s="18">
        <f>D8</f>
        <v>2371.7811059999999</v>
      </c>
      <c r="E7" s="18">
        <f>E8</f>
        <v>2369.4051060000002</v>
      </c>
      <c r="F7" s="18">
        <f>F8</f>
        <v>2.375999999999749</v>
      </c>
      <c r="G7" s="6"/>
    </row>
    <row r="8" spans="1:8" ht="47.25" x14ac:dyDescent="0.25">
      <c r="A8" s="7" t="s">
        <v>5</v>
      </c>
      <c r="B8" s="16" t="s">
        <v>35</v>
      </c>
      <c r="C8" s="17">
        <f>'B03 (Sua tru so)'!C9</f>
        <v>2537.3969999999999</v>
      </c>
      <c r="D8" s="17">
        <v>2371.7811059999999</v>
      </c>
      <c r="E8" s="17">
        <v>2369.4051060000002</v>
      </c>
      <c r="F8" s="17">
        <f>D8-E8</f>
        <v>2.375999999999749</v>
      </c>
      <c r="G8" s="17"/>
    </row>
    <row r="9" spans="1:8" ht="27.75" customHeight="1" x14ac:dyDescent="0.25"/>
    <row r="10" spans="1:8" x14ac:dyDescent="0.25">
      <c r="E10" s="51" t="s">
        <v>72</v>
      </c>
      <c r="F10" s="41"/>
      <c r="G10" s="41"/>
      <c r="H10" s="41"/>
    </row>
    <row r="11" spans="1:8" ht="15.75" x14ac:dyDescent="0.25">
      <c r="E11" s="52" t="s">
        <v>6</v>
      </c>
      <c r="F11" s="36"/>
      <c r="G11" s="36"/>
      <c r="H11" s="36"/>
    </row>
  </sheetData>
  <mergeCells count="2">
    <mergeCell ref="D1:G1"/>
    <mergeCell ref="A3:G3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8" sqref="B8"/>
    </sheetView>
  </sheetViews>
  <sheetFormatPr defaultRowHeight="15" x14ac:dyDescent="0.25"/>
  <cols>
    <col min="1" max="1" width="5.42578125" style="1" customWidth="1"/>
    <col min="2" max="2" width="30.7109375" style="1" customWidth="1"/>
    <col min="3" max="3" width="12.85546875" style="1" customWidth="1"/>
    <col min="4" max="5" width="13" style="1" customWidth="1"/>
    <col min="6" max="6" width="11.28515625" style="1" customWidth="1"/>
    <col min="7" max="7" width="9.140625" style="1" customWidth="1"/>
    <col min="8" max="16384" width="9.140625" style="1"/>
  </cols>
  <sheetData>
    <row r="1" spans="1:8" ht="15.75" x14ac:dyDescent="0.25">
      <c r="A1" s="2" t="s">
        <v>0</v>
      </c>
      <c r="B1" s="4"/>
      <c r="C1" s="3"/>
      <c r="D1" s="94" t="s">
        <v>21</v>
      </c>
      <c r="E1" s="94"/>
      <c r="F1" s="94"/>
      <c r="G1" s="94"/>
    </row>
    <row r="2" spans="1:8" ht="24" customHeight="1" x14ac:dyDescent="0.25"/>
    <row r="3" spans="1:8" s="5" customFormat="1" ht="52.5" customHeight="1" x14ac:dyDescent="0.3">
      <c r="A3" s="87" t="s">
        <v>34</v>
      </c>
      <c r="B3" s="88"/>
      <c r="C3" s="88"/>
      <c r="D3" s="88"/>
      <c r="E3" s="88"/>
      <c r="F3" s="88"/>
      <c r="G3" s="88"/>
    </row>
    <row r="4" spans="1:8" ht="32.25" customHeight="1" x14ac:dyDescent="0.25">
      <c r="E4" s="10" t="s">
        <v>11</v>
      </c>
      <c r="F4" s="10"/>
    </row>
    <row r="5" spans="1:8" ht="80.25" customHeight="1" x14ac:dyDescent="0.25">
      <c r="A5" s="53" t="s">
        <v>1</v>
      </c>
      <c r="B5" s="53" t="s">
        <v>2</v>
      </c>
      <c r="C5" s="53" t="s">
        <v>22</v>
      </c>
      <c r="D5" s="8" t="s">
        <v>23</v>
      </c>
      <c r="E5" s="8" t="s">
        <v>24</v>
      </c>
      <c r="F5" s="13" t="s">
        <v>25</v>
      </c>
      <c r="G5" s="8" t="s">
        <v>3</v>
      </c>
    </row>
    <row r="6" spans="1:8" x14ac:dyDescent="0.25">
      <c r="A6" s="7">
        <v>1</v>
      </c>
      <c r="B6" s="6">
        <v>2</v>
      </c>
      <c r="C6" s="6">
        <v>3</v>
      </c>
      <c r="D6" s="6"/>
      <c r="E6" s="6">
        <v>6</v>
      </c>
      <c r="F6" s="6"/>
      <c r="G6" s="6">
        <v>7</v>
      </c>
    </row>
    <row r="7" spans="1:8" x14ac:dyDescent="0.25">
      <c r="A7" s="11"/>
      <c r="B7" s="21" t="s">
        <v>4</v>
      </c>
      <c r="C7" s="18">
        <f>C8</f>
        <v>4905.4459999999999</v>
      </c>
      <c r="D7" s="18">
        <f>D8</f>
        <v>4660.1935000000003</v>
      </c>
      <c r="E7" s="18">
        <f>E8</f>
        <v>4647.0365000000002</v>
      </c>
      <c r="F7" s="18">
        <f>F8</f>
        <v>13.157000000000153</v>
      </c>
      <c r="G7" s="6"/>
    </row>
    <row r="8" spans="1:8" ht="68.25" customHeight="1" x14ac:dyDescent="0.25">
      <c r="A8" s="7" t="s">
        <v>5</v>
      </c>
      <c r="B8" s="19" t="s">
        <v>65</v>
      </c>
      <c r="C8" s="17">
        <f>'B03 (ATLD)'!C9</f>
        <v>4905.4459999999999</v>
      </c>
      <c r="D8" s="17">
        <v>4660.1935000000003</v>
      </c>
      <c r="E8" s="17">
        <f>'B03 (ATLD)'!H9+'B03 (ATLD)'!I9</f>
        <v>4647.0365000000002</v>
      </c>
      <c r="F8" s="17">
        <f>D8-E8</f>
        <v>13.157000000000153</v>
      </c>
      <c r="G8" s="58" t="s">
        <v>71</v>
      </c>
    </row>
    <row r="9" spans="1:8" ht="27.75" customHeight="1" x14ac:dyDescent="0.25"/>
    <row r="10" spans="1:8" x14ac:dyDescent="0.25">
      <c r="E10" s="51" t="s">
        <v>70</v>
      </c>
      <c r="F10" s="41"/>
      <c r="G10" s="41"/>
      <c r="H10" s="41"/>
    </row>
    <row r="11" spans="1:8" ht="15.75" x14ac:dyDescent="0.25">
      <c r="E11" s="52" t="s">
        <v>6</v>
      </c>
      <c r="F11" s="36"/>
      <c r="G11" s="36"/>
      <c r="H11" s="36"/>
    </row>
  </sheetData>
  <mergeCells count="2">
    <mergeCell ref="D1:G1"/>
    <mergeCell ref="A3:G3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9" sqref="B9:I9"/>
    </sheetView>
  </sheetViews>
  <sheetFormatPr defaultRowHeight="15" x14ac:dyDescent="0.25"/>
  <cols>
    <col min="1" max="1" width="5.42578125" style="1" customWidth="1"/>
    <col min="2" max="2" width="16.28515625" style="1" customWidth="1"/>
    <col min="3" max="3" width="10.42578125" style="1" customWidth="1"/>
    <col min="4" max="4" width="9.85546875" style="1" customWidth="1"/>
    <col min="5" max="5" width="9.28515625" style="1" customWidth="1"/>
    <col min="6" max="6" width="12.7109375" style="1" customWidth="1"/>
    <col min="7" max="7" width="9.140625" style="1" customWidth="1"/>
    <col min="8" max="8" width="10.42578125" style="1" customWidth="1"/>
    <col min="9" max="9" width="9.85546875" style="1" customWidth="1"/>
    <col min="10" max="10" width="7.42578125" style="1" customWidth="1"/>
    <col min="11" max="16384" width="9.140625" style="1"/>
  </cols>
  <sheetData>
    <row r="1" spans="1:10" ht="15.75" x14ac:dyDescent="0.25">
      <c r="A1" s="2" t="s">
        <v>0</v>
      </c>
      <c r="B1" s="4"/>
      <c r="C1" s="3"/>
      <c r="E1" s="86" t="s">
        <v>13</v>
      </c>
      <c r="F1" s="86"/>
      <c r="G1" s="86"/>
      <c r="H1" s="86"/>
      <c r="I1" s="86"/>
      <c r="J1" s="86"/>
    </row>
    <row r="2" spans="1:10" ht="24" customHeight="1" x14ac:dyDescent="0.25"/>
    <row r="3" spans="1:10" s="5" customFormat="1" ht="39" customHeight="1" x14ac:dyDescent="0.3">
      <c r="A3" s="87" t="s">
        <v>33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2.25" customHeight="1" x14ac:dyDescent="0.25">
      <c r="G4" s="10" t="s">
        <v>11</v>
      </c>
      <c r="H4" s="10"/>
      <c r="I4" s="10"/>
    </row>
    <row r="5" spans="1:10" ht="41.25" customHeight="1" x14ac:dyDescent="0.25">
      <c r="A5" s="89" t="s">
        <v>1</v>
      </c>
      <c r="B5" s="89" t="s">
        <v>2</v>
      </c>
      <c r="C5" s="89" t="s">
        <v>14</v>
      </c>
      <c r="D5" s="89" t="s">
        <v>15</v>
      </c>
      <c r="E5" s="89" t="s">
        <v>66</v>
      </c>
      <c r="F5" s="91" t="s">
        <v>16</v>
      </c>
      <c r="G5" s="92"/>
      <c r="H5" s="91" t="s">
        <v>19</v>
      </c>
      <c r="I5" s="92"/>
      <c r="J5" s="8" t="s">
        <v>3</v>
      </c>
    </row>
    <row r="6" spans="1:10" ht="42.75" x14ac:dyDescent="0.25">
      <c r="A6" s="90"/>
      <c r="B6" s="90"/>
      <c r="C6" s="90"/>
      <c r="D6" s="90"/>
      <c r="E6" s="90"/>
      <c r="F6" s="8" t="s">
        <v>17</v>
      </c>
      <c r="G6" s="8" t="s">
        <v>18</v>
      </c>
      <c r="H6" s="8" t="s">
        <v>17</v>
      </c>
      <c r="I6" s="8" t="s">
        <v>18</v>
      </c>
      <c r="J6" s="8"/>
    </row>
    <row r="7" spans="1:10" x14ac:dyDescent="0.25">
      <c r="A7" s="7">
        <v>1</v>
      </c>
      <c r="B7" s="40">
        <v>2</v>
      </c>
      <c r="C7" s="40">
        <v>3</v>
      </c>
      <c r="D7" s="40">
        <v>4</v>
      </c>
      <c r="E7" s="40">
        <v>5</v>
      </c>
      <c r="F7" s="40"/>
      <c r="G7" s="40">
        <v>6</v>
      </c>
      <c r="H7" s="40"/>
      <c r="I7" s="40">
        <v>7</v>
      </c>
      <c r="J7" s="6"/>
    </row>
    <row r="8" spans="1:10" ht="29.25" customHeight="1" x14ac:dyDescent="0.25">
      <c r="A8" s="7"/>
      <c r="B8" s="20" t="s">
        <v>4</v>
      </c>
      <c r="C8" s="23">
        <f>SUM(C9:C9)</f>
        <v>2537.3969999999999</v>
      </c>
      <c r="D8" s="23">
        <f>SUM(D9:D9)</f>
        <v>2537.3969999999999</v>
      </c>
      <c r="E8" s="23">
        <f>SUM(E9)</f>
        <v>174</v>
      </c>
      <c r="F8" s="23">
        <f t="shared" ref="F8:J8" si="0">SUM(F9)</f>
        <v>2369.4051060000002</v>
      </c>
      <c r="G8" s="23">
        <f t="shared" si="0"/>
        <v>0</v>
      </c>
      <c r="H8" s="23">
        <f t="shared" si="0"/>
        <v>2195.9250000000002</v>
      </c>
      <c r="I8" s="23">
        <f t="shared" si="0"/>
        <v>173.48010600000001</v>
      </c>
      <c r="J8" s="23">
        <f t="shared" si="0"/>
        <v>0</v>
      </c>
    </row>
    <row r="9" spans="1:10" ht="128.25" customHeight="1" x14ac:dyDescent="0.25">
      <c r="A9" s="15">
        <v>1</v>
      </c>
      <c r="B9" s="19" t="s">
        <v>68</v>
      </c>
      <c r="C9" s="57">
        <v>2537.3969999999999</v>
      </c>
      <c r="D9" s="24">
        <f>C9</f>
        <v>2537.3969999999999</v>
      </c>
      <c r="E9" s="24">
        <v>174</v>
      </c>
      <c r="F9" s="24">
        <f>2369.405106</f>
        <v>2369.4051060000002</v>
      </c>
      <c r="G9" s="25">
        <v>0</v>
      </c>
      <c r="H9" s="24">
        <v>2195.9250000000002</v>
      </c>
      <c r="I9" s="24">
        <v>173.48010600000001</v>
      </c>
      <c r="J9" s="17"/>
    </row>
    <row r="10" spans="1:10" ht="15" customHeight="1" x14ac:dyDescent="0.25"/>
    <row r="11" spans="1:10" ht="15.75" x14ac:dyDescent="0.25">
      <c r="E11" s="36"/>
      <c r="F11" s="84" t="s">
        <v>69</v>
      </c>
      <c r="G11" s="84"/>
      <c r="H11" s="84"/>
      <c r="I11" s="84"/>
      <c r="J11" s="84"/>
    </row>
    <row r="12" spans="1:10" ht="15" customHeight="1" x14ac:dyDescent="0.25">
      <c r="F12" s="85" t="s">
        <v>6</v>
      </c>
      <c r="G12" s="85"/>
      <c r="H12" s="85"/>
      <c r="I12" s="85"/>
      <c r="J12" s="85"/>
    </row>
  </sheetData>
  <mergeCells count="11">
    <mergeCell ref="F11:J11"/>
    <mergeCell ref="F12:J12"/>
    <mergeCell ref="E1:J1"/>
    <mergeCell ref="A3:J3"/>
    <mergeCell ref="A5:A6"/>
    <mergeCell ref="B5:B6"/>
    <mergeCell ref="C5:C6"/>
    <mergeCell ref="D5:D6"/>
    <mergeCell ref="E5:E6"/>
    <mergeCell ref="F5:G5"/>
    <mergeCell ref="H5:I5"/>
  </mergeCells>
  <pageMargins left="0.38" right="0.17" top="0.8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4" workbookViewId="0">
      <selection activeCell="B9" sqref="B9:I9"/>
    </sheetView>
  </sheetViews>
  <sheetFormatPr defaultRowHeight="15" x14ac:dyDescent="0.25"/>
  <cols>
    <col min="1" max="1" width="5.42578125" style="1" customWidth="1"/>
    <col min="2" max="2" width="16.28515625" style="1" customWidth="1"/>
    <col min="3" max="3" width="10.42578125" style="1" customWidth="1"/>
    <col min="4" max="4" width="9.85546875" style="1" customWidth="1"/>
    <col min="5" max="5" width="9.28515625" style="1" customWidth="1"/>
    <col min="6" max="6" width="12.7109375" style="1" customWidth="1"/>
    <col min="7" max="7" width="9.140625" style="1" customWidth="1"/>
    <col min="8" max="8" width="10.42578125" style="1" customWidth="1"/>
    <col min="9" max="9" width="9.85546875" style="1" customWidth="1"/>
    <col min="10" max="10" width="7.42578125" style="1" customWidth="1"/>
    <col min="11" max="16384" width="9.140625" style="1"/>
  </cols>
  <sheetData>
    <row r="1" spans="1:10" ht="15.75" x14ac:dyDescent="0.25">
      <c r="A1" s="2" t="s">
        <v>0</v>
      </c>
      <c r="B1" s="4"/>
      <c r="C1" s="3"/>
      <c r="E1" s="86" t="s">
        <v>13</v>
      </c>
      <c r="F1" s="86"/>
      <c r="G1" s="86"/>
      <c r="H1" s="86"/>
      <c r="I1" s="86"/>
      <c r="J1" s="86"/>
    </row>
    <row r="2" spans="1:10" ht="24" customHeight="1" x14ac:dyDescent="0.25"/>
    <row r="3" spans="1:10" s="5" customFormat="1" ht="39" customHeight="1" x14ac:dyDescent="0.3">
      <c r="A3" s="87" t="s">
        <v>33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2.25" customHeight="1" x14ac:dyDescent="0.25">
      <c r="G4" s="10" t="s">
        <v>11</v>
      </c>
      <c r="H4" s="10"/>
      <c r="I4" s="10"/>
    </row>
    <row r="5" spans="1:10" ht="41.25" customHeight="1" x14ac:dyDescent="0.25">
      <c r="A5" s="89" t="s">
        <v>1</v>
      </c>
      <c r="B5" s="89" t="s">
        <v>2</v>
      </c>
      <c r="C5" s="89" t="s">
        <v>14</v>
      </c>
      <c r="D5" s="89" t="s">
        <v>15</v>
      </c>
      <c r="E5" s="89" t="s">
        <v>66</v>
      </c>
      <c r="F5" s="91" t="s">
        <v>16</v>
      </c>
      <c r="G5" s="92"/>
      <c r="H5" s="91" t="s">
        <v>19</v>
      </c>
      <c r="I5" s="92"/>
      <c r="J5" s="8" t="s">
        <v>3</v>
      </c>
    </row>
    <row r="6" spans="1:10" ht="42.75" x14ac:dyDescent="0.25">
      <c r="A6" s="90"/>
      <c r="B6" s="90"/>
      <c r="C6" s="90"/>
      <c r="D6" s="90"/>
      <c r="E6" s="90"/>
      <c r="F6" s="8" t="s">
        <v>17</v>
      </c>
      <c r="G6" s="8" t="s">
        <v>18</v>
      </c>
      <c r="H6" s="8" t="s">
        <v>17</v>
      </c>
      <c r="I6" s="8" t="s">
        <v>18</v>
      </c>
      <c r="J6" s="8"/>
    </row>
    <row r="7" spans="1:10" x14ac:dyDescent="0.25">
      <c r="A7" s="7">
        <v>1</v>
      </c>
      <c r="B7" s="40">
        <v>2</v>
      </c>
      <c r="C7" s="40">
        <v>3</v>
      </c>
      <c r="D7" s="40">
        <v>4</v>
      </c>
      <c r="E7" s="40">
        <v>5</v>
      </c>
      <c r="F7" s="40"/>
      <c r="G7" s="40">
        <v>6</v>
      </c>
      <c r="H7" s="40"/>
      <c r="I7" s="40">
        <v>7</v>
      </c>
      <c r="J7" s="6"/>
    </row>
    <row r="8" spans="1:10" ht="29.25" customHeight="1" x14ac:dyDescent="0.25">
      <c r="A8" s="7"/>
      <c r="B8" s="20" t="s">
        <v>4</v>
      </c>
      <c r="C8" s="23">
        <f>SUM(C9:C9)</f>
        <v>4905.4459999999999</v>
      </c>
      <c r="D8" s="23">
        <f>SUM(D9:D9)</f>
        <v>4905.4459999999999</v>
      </c>
      <c r="E8" s="23">
        <f>SUM(E9)</f>
        <v>249</v>
      </c>
      <c r="F8" s="23">
        <f t="shared" ref="F8:J8" si="0">SUM(F9)</f>
        <v>4647.0365000000002</v>
      </c>
      <c r="G8" s="23">
        <f t="shared" si="0"/>
        <v>0</v>
      </c>
      <c r="H8" s="23">
        <f t="shared" si="0"/>
        <v>4398.4740000000002</v>
      </c>
      <c r="I8" s="23">
        <f t="shared" si="0"/>
        <v>248.5625</v>
      </c>
      <c r="J8" s="23">
        <f t="shared" si="0"/>
        <v>0</v>
      </c>
    </row>
    <row r="9" spans="1:10" ht="128.25" customHeight="1" x14ac:dyDescent="0.25">
      <c r="A9" s="15">
        <v>1</v>
      </c>
      <c r="B9" s="19" t="s">
        <v>65</v>
      </c>
      <c r="C9" s="57">
        <v>4905.4459999999999</v>
      </c>
      <c r="D9" s="24">
        <f>C9</f>
        <v>4905.4459999999999</v>
      </c>
      <c r="E9" s="24">
        <v>249</v>
      </c>
      <c r="F9" s="24">
        <v>4647.0365000000002</v>
      </c>
      <c r="G9" s="25">
        <v>0</v>
      </c>
      <c r="H9" s="24">
        <v>4398.4740000000002</v>
      </c>
      <c r="I9" s="24">
        <v>248.5625</v>
      </c>
      <c r="J9" s="17"/>
    </row>
    <row r="10" spans="1:10" ht="15" customHeight="1" x14ac:dyDescent="0.25"/>
    <row r="11" spans="1:10" ht="15.75" x14ac:dyDescent="0.25">
      <c r="E11" s="36"/>
      <c r="F11" s="84" t="s">
        <v>67</v>
      </c>
      <c r="G11" s="84"/>
      <c r="H11" s="84"/>
      <c r="I11" s="84"/>
      <c r="J11" s="84"/>
    </row>
    <row r="12" spans="1:10" ht="15" customHeight="1" x14ac:dyDescent="0.25">
      <c r="F12" s="85" t="s">
        <v>6</v>
      </c>
      <c r="G12" s="85"/>
      <c r="H12" s="85"/>
      <c r="I12" s="85"/>
      <c r="J12" s="85"/>
    </row>
  </sheetData>
  <mergeCells count="11">
    <mergeCell ref="F11:J11"/>
    <mergeCell ref="F12:J12"/>
    <mergeCell ref="E1:J1"/>
    <mergeCell ref="A3:J3"/>
    <mergeCell ref="A5:A6"/>
    <mergeCell ref="B5:B6"/>
    <mergeCell ref="C5:C6"/>
    <mergeCell ref="D5:D6"/>
    <mergeCell ref="E5:E6"/>
    <mergeCell ref="F5:G5"/>
    <mergeCell ref="H5:I5"/>
  </mergeCells>
  <pageMargins left="0.38" right="0.17" top="0.8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D16" sqref="D16:G16"/>
    </sheetView>
  </sheetViews>
  <sheetFormatPr defaultRowHeight="15" x14ac:dyDescent="0.25"/>
  <cols>
    <col min="1" max="1" width="5.42578125" style="1" customWidth="1"/>
    <col min="2" max="2" width="26.7109375" style="1" customWidth="1"/>
    <col min="3" max="3" width="15.28515625" style="1" customWidth="1"/>
    <col min="4" max="4" width="13" style="1" customWidth="1"/>
    <col min="5" max="5" width="11.5703125" style="1" customWidth="1"/>
    <col min="6" max="6" width="13.140625" style="1" customWidth="1"/>
    <col min="7" max="16384" width="9.140625" style="1"/>
  </cols>
  <sheetData>
    <row r="1" spans="1:9" ht="15.75" x14ac:dyDescent="0.25">
      <c r="A1" s="2" t="s">
        <v>0</v>
      </c>
      <c r="B1" s="4"/>
      <c r="C1" s="3"/>
      <c r="E1" s="86" t="s">
        <v>10</v>
      </c>
      <c r="F1" s="86"/>
      <c r="G1" s="86"/>
    </row>
    <row r="2" spans="1:9" ht="24" customHeight="1" x14ac:dyDescent="0.25"/>
    <row r="3" spans="1:9" s="5" customFormat="1" ht="30.75" customHeight="1" x14ac:dyDescent="0.3">
      <c r="A3" s="95" t="s">
        <v>40</v>
      </c>
      <c r="B3" s="95"/>
      <c r="C3" s="95"/>
      <c r="D3" s="95"/>
      <c r="E3" s="95"/>
      <c r="F3" s="95"/>
      <c r="G3" s="95"/>
    </row>
    <row r="4" spans="1:9" s="5" customFormat="1" ht="30.75" customHeight="1" x14ac:dyDescent="0.3">
      <c r="A4" s="35"/>
      <c r="B4" s="35"/>
      <c r="C4" s="35"/>
      <c r="D4" s="35"/>
      <c r="E4" s="35"/>
      <c r="F4" s="10" t="s">
        <v>11</v>
      </c>
      <c r="G4" s="35"/>
    </row>
    <row r="5" spans="1:9" ht="33.75" customHeight="1" x14ac:dyDescent="0.25">
      <c r="A5" s="8" t="s">
        <v>1</v>
      </c>
      <c r="B5" s="8" t="s">
        <v>2</v>
      </c>
      <c r="C5" s="8" t="s">
        <v>12</v>
      </c>
      <c r="D5" s="8" t="s">
        <v>7</v>
      </c>
      <c r="E5" s="8" t="s">
        <v>8</v>
      </c>
      <c r="F5" s="8" t="s">
        <v>9</v>
      </c>
      <c r="G5" s="8" t="s">
        <v>3</v>
      </c>
      <c r="I5" s="10"/>
    </row>
    <row r="6" spans="1:9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9" ht="43.5" x14ac:dyDescent="0.25">
      <c r="A7" s="11"/>
      <c r="B7" s="44" t="s">
        <v>53</v>
      </c>
      <c r="C7" s="43"/>
      <c r="D7" s="43"/>
      <c r="E7" s="43"/>
      <c r="F7" s="43"/>
      <c r="G7" s="43"/>
    </row>
    <row r="8" spans="1:9" ht="31.5" x14ac:dyDescent="0.25">
      <c r="A8" s="32" t="s">
        <v>5</v>
      </c>
      <c r="B8" s="33" t="s">
        <v>60</v>
      </c>
      <c r="C8" s="34">
        <f>SUM(C9:C10)/2</f>
        <v>10.596299999999999</v>
      </c>
      <c r="D8" s="34">
        <f>SUM(D9:D10)/2</f>
        <v>10.596</v>
      </c>
      <c r="E8" s="34">
        <f>SUM(E9:E10)/2</f>
        <v>10.596</v>
      </c>
      <c r="F8" s="34">
        <f>SUM(F9:F10)/2</f>
        <v>10.596</v>
      </c>
      <c r="G8" s="9"/>
    </row>
    <row r="9" spans="1:9" ht="31.5" x14ac:dyDescent="0.25">
      <c r="A9" s="26"/>
      <c r="B9" s="49" t="s">
        <v>60</v>
      </c>
      <c r="C9" s="29">
        <f>SUM(C10)</f>
        <v>10.596299999999999</v>
      </c>
      <c r="D9" s="29">
        <f>SUM(D10)</f>
        <v>10.596</v>
      </c>
      <c r="E9" s="29">
        <f>SUM(E10)</f>
        <v>10.596</v>
      </c>
      <c r="F9" s="29">
        <f>SUM(F10)</f>
        <v>10.596</v>
      </c>
      <c r="G9" s="28"/>
    </row>
    <row r="10" spans="1:9" ht="31.5" x14ac:dyDescent="0.25">
      <c r="A10" s="30"/>
      <c r="B10" s="38" t="s">
        <v>61</v>
      </c>
      <c r="C10" s="39">
        <v>10.596299999999999</v>
      </c>
      <c r="D10" s="39">
        <v>10.596</v>
      </c>
      <c r="E10" s="39">
        <f>D10</f>
        <v>10.596</v>
      </c>
      <c r="F10" s="39">
        <f>E10</f>
        <v>10.596</v>
      </c>
      <c r="G10" s="31"/>
    </row>
    <row r="11" spans="1:9" ht="47.25" x14ac:dyDescent="0.25">
      <c r="A11" s="32" t="s">
        <v>38</v>
      </c>
      <c r="B11" s="33" t="s">
        <v>62</v>
      </c>
      <c r="C11" s="34">
        <f>SUM(C12:C13)/2</f>
        <v>5.298</v>
      </c>
      <c r="D11" s="34">
        <f>SUM(D12:D13)/2</f>
        <v>5.298</v>
      </c>
      <c r="E11" s="34">
        <f>SUM(E12:E13)/2</f>
        <v>5.298</v>
      </c>
      <c r="F11" s="34">
        <f>SUM(F12:F13)/2</f>
        <v>5.298</v>
      </c>
      <c r="G11" s="9"/>
    </row>
    <row r="12" spans="1:9" ht="47.25" x14ac:dyDescent="0.25">
      <c r="A12" s="26"/>
      <c r="B12" s="49" t="s">
        <v>62</v>
      </c>
      <c r="C12" s="29">
        <f>SUM(C13)</f>
        <v>5.298</v>
      </c>
      <c r="D12" s="29">
        <f>SUM(D13)</f>
        <v>5.298</v>
      </c>
      <c r="E12" s="29">
        <f>SUM(E13)</f>
        <v>5.298</v>
      </c>
      <c r="F12" s="29">
        <f>SUM(F13)</f>
        <v>5.298</v>
      </c>
      <c r="G12" s="28"/>
    </row>
    <row r="13" spans="1:9" ht="31.5" x14ac:dyDescent="0.25">
      <c r="A13" s="30"/>
      <c r="B13" s="38" t="s">
        <v>63</v>
      </c>
      <c r="C13" s="39">
        <v>5.298</v>
      </c>
      <c r="D13" s="39">
        <v>5.298</v>
      </c>
      <c r="E13" s="39">
        <f>D13</f>
        <v>5.298</v>
      </c>
      <c r="F13" s="39">
        <f>E13</f>
        <v>5.298</v>
      </c>
      <c r="G13" s="31"/>
    </row>
    <row r="14" spans="1:9" ht="15.75" x14ac:dyDescent="0.25">
      <c r="A14" s="45"/>
      <c r="B14" s="46"/>
      <c r="C14" s="47"/>
      <c r="D14" s="47"/>
      <c r="E14" s="47"/>
      <c r="F14" s="47"/>
      <c r="G14" s="48"/>
    </row>
    <row r="15" spans="1:9" ht="15" customHeight="1" x14ac:dyDescent="0.25">
      <c r="D15" s="84" t="s">
        <v>64</v>
      </c>
      <c r="E15" s="84"/>
      <c r="F15" s="84"/>
      <c r="G15" s="84"/>
    </row>
    <row r="16" spans="1:9" ht="15.75" x14ac:dyDescent="0.25">
      <c r="D16" s="85" t="s">
        <v>6</v>
      </c>
      <c r="E16" s="85"/>
      <c r="F16" s="85"/>
      <c r="G16" s="85"/>
    </row>
  </sheetData>
  <mergeCells count="4">
    <mergeCell ref="E1:G1"/>
    <mergeCell ref="A3:G3"/>
    <mergeCell ref="D15:G15"/>
    <mergeCell ref="D16:G16"/>
  </mergeCells>
  <pageMargins left="0.55000000000000004" right="0.17" top="0.8" bottom="0.7480314960629921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11" sqref="C11"/>
    </sheetView>
  </sheetViews>
  <sheetFormatPr defaultRowHeight="15" x14ac:dyDescent="0.25"/>
  <cols>
    <col min="1" max="1" width="5.42578125" style="1" customWidth="1"/>
    <col min="2" max="2" width="26.7109375" style="1" customWidth="1"/>
    <col min="3" max="3" width="15.28515625" style="1" customWidth="1"/>
    <col min="4" max="4" width="13" style="1" customWidth="1"/>
    <col min="5" max="5" width="11.5703125" style="1" customWidth="1"/>
    <col min="6" max="6" width="13.140625" style="1" customWidth="1"/>
    <col min="7" max="16384" width="9.140625" style="1"/>
  </cols>
  <sheetData>
    <row r="1" spans="1:9" ht="15.75" x14ac:dyDescent="0.25">
      <c r="A1" s="2" t="s">
        <v>0</v>
      </c>
      <c r="B1" s="4"/>
      <c r="C1" s="3"/>
      <c r="E1" s="86" t="s">
        <v>10</v>
      </c>
      <c r="F1" s="86"/>
      <c r="G1" s="86"/>
    </row>
    <row r="2" spans="1:9" ht="24" customHeight="1" x14ac:dyDescent="0.25"/>
    <row r="3" spans="1:9" s="5" customFormat="1" ht="30.75" customHeight="1" x14ac:dyDescent="0.3">
      <c r="A3" s="95" t="s">
        <v>40</v>
      </c>
      <c r="B3" s="95"/>
      <c r="C3" s="95"/>
      <c r="D3" s="95"/>
      <c r="E3" s="95"/>
      <c r="F3" s="95"/>
      <c r="G3" s="95"/>
    </row>
    <row r="4" spans="1:9" s="5" customFormat="1" ht="30.75" customHeight="1" x14ac:dyDescent="0.3">
      <c r="A4" s="35"/>
      <c r="B4" s="35"/>
      <c r="C4" s="35"/>
      <c r="D4" s="35"/>
      <c r="E4" s="35"/>
      <c r="F4" s="10" t="s">
        <v>11</v>
      </c>
      <c r="G4" s="35"/>
    </row>
    <row r="5" spans="1:9" ht="33.75" customHeight="1" x14ac:dyDescent="0.25">
      <c r="A5" s="8" t="s">
        <v>1</v>
      </c>
      <c r="B5" s="8" t="s">
        <v>2</v>
      </c>
      <c r="C5" s="8" t="s">
        <v>12</v>
      </c>
      <c r="D5" s="8" t="s">
        <v>7</v>
      </c>
      <c r="E5" s="8" t="s">
        <v>8</v>
      </c>
      <c r="F5" s="8" t="s">
        <v>9</v>
      </c>
      <c r="G5" s="8" t="s">
        <v>3</v>
      </c>
      <c r="I5" s="10"/>
    </row>
    <row r="6" spans="1:9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9" ht="43.5" x14ac:dyDescent="0.25">
      <c r="A7" s="11"/>
      <c r="B7" s="44" t="s">
        <v>53</v>
      </c>
      <c r="C7" s="43"/>
      <c r="D7" s="43"/>
      <c r="E7" s="43"/>
      <c r="F7" s="43"/>
      <c r="G7" s="43"/>
    </row>
    <row r="8" spans="1:9" ht="15.75" x14ac:dyDescent="0.25">
      <c r="A8" s="32" t="s">
        <v>5</v>
      </c>
      <c r="B8" s="33" t="s">
        <v>57</v>
      </c>
      <c r="C8" s="34">
        <f>SUM(C9:C10)/2</f>
        <v>14.57</v>
      </c>
      <c r="D8" s="34">
        <f>SUM(D9:D10)/2</f>
        <v>14.57</v>
      </c>
      <c r="E8" s="34">
        <f>SUM(E9:E10)/2</f>
        <v>14.57</v>
      </c>
      <c r="F8" s="34">
        <f>SUM(F9:F10)/2</f>
        <v>14.57</v>
      </c>
      <c r="G8" s="9"/>
    </row>
    <row r="9" spans="1:9" ht="20.25" customHeight="1" x14ac:dyDescent="0.25">
      <c r="A9" s="26"/>
      <c r="B9" s="50" t="s">
        <v>57</v>
      </c>
      <c r="C9" s="29">
        <f>SUM(C10)</f>
        <v>14.57</v>
      </c>
      <c r="D9" s="29">
        <f>SUM(D10)</f>
        <v>14.57</v>
      </c>
      <c r="E9" s="29">
        <f>SUM(E10)</f>
        <v>14.57</v>
      </c>
      <c r="F9" s="29">
        <f>SUM(F10)</f>
        <v>14.57</v>
      </c>
      <c r="G9" s="28"/>
    </row>
    <row r="10" spans="1:9" ht="31.5" x14ac:dyDescent="0.25">
      <c r="A10" s="30"/>
      <c r="B10" s="38" t="s">
        <v>58</v>
      </c>
      <c r="C10" s="39">
        <v>14.57</v>
      </c>
      <c r="D10" s="39">
        <v>14.57</v>
      </c>
      <c r="E10" s="39">
        <f>D10</f>
        <v>14.57</v>
      </c>
      <c r="F10" s="39">
        <f>E10</f>
        <v>14.57</v>
      </c>
      <c r="G10" s="31"/>
    </row>
    <row r="11" spans="1:9" ht="15.75" x14ac:dyDescent="0.25">
      <c r="A11" s="45"/>
      <c r="B11" s="46"/>
      <c r="C11" s="47"/>
      <c r="D11" s="47"/>
      <c r="E11" s="47"/>
      <c r="F11" s="47"/>
      <c r="G11" s="48"/>
    </row>
    <row r="12" spans="1:9" ht="15" customHeight="1" x14ac:dyDescent="0.25">
      <c r="D12" s="84" t="s">
        <v>59</v>
      </c>
      <c r="E12" s="84"/>
      <c r="F12" s="84"/>
      <c r="G12" s="84"/>
    </row>
    <row r="13" spans="1:9" ht="15.75" x14ac:dyDescent="0.25">
      <c r="D13" s="85" t="s">
        <v>6</v>
      </c>
      <c r="E13" s="85"/>
      <c r="F13" s="85"/>
      <c r="G13" s="85"/>
    </row>
  </sheetData>
  <mergeCells count="4">
    <mergeCell ref="E1:G1"/>
    <mergeCell ref="A3:G3"/>
    <mergeCell ref="D12:G12"/>
    <mergeCell ref="D13:G13"/>
  </mergeCells>
  <pageMargins left="0.55000000000000004" right="0.17" top="0.8" bottom="0.7480314960629921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0" sqref="A10"/>
    </sheetView>
  </sheetViews>
  <sheetFormatPr defaultRowHeight="15" x14ac:dyDescent="0.25"/>
  <cols>
    <col min="1" max="1" width="5.42578125" style="1" customWidth="1"/>
    <col min="2" max="2" width="26.7109375" style="1" customWidth="1"/>
    <col min="3" max="3" width="15.28515625" style="1" customWidth="1"/>
    <col min="4" max="4" width="13" style="1" customWidth="1"/>
    <col min="5" max="5" width="11.5703125" style="1" customWidth="1"/>
    <col min="6" max="6" width="13.140625" style="1" customWidth="1"/>
    <col min="7" max="16384" width="9.140625" style="1"/>
  </cols>
  <sheetData>
    <row r="1" spans="1:9" ht="15.75" x14ac:dyDescent="0.25">
      <c r="A1" s="2" t="s">
        <v>0</v>
      </c>
      <c r="B1" s="4"/>
      <c r="C1" s="3"/>
      <c r="E1" s="86" t="s">
        <v>10</v>
      </c>
      <c r="F1" s="86"/>
      <c r="G1" s="86"/>
    </row>
    <row r="2" spans="1:9" ht="24" customHeight="1" x14ac:dyDescent="0.25"/>
    <row r="3" spans="1:9" s="5" customFormat="1" ht="30.75" customHeight="1" x14ac:dyDescent="0.3">
      <c r="A3" s="95" t="s">
        <v>40</v>
      </c>
      <c r="B3" s="95"/>
      <c r="C3" s="95"/>
      <c r="D3" s="95"/>
      <c r="E3" s="95"/>
      <c r="F3" s="95"/>
      <c r="G3" s="95"/>
    </row>
    <row r="4" spans="1:9" s="5" customFormat="1" ht="30.75" customHeight="1" x14ac:dyDescent="0.3">
      <c r="A4" s="35"/>
      <c r="B4" s="35"/>
      <c r="C4" s="35"/>
      <c r="D4" s="35"/>
      <c r="E4" s="35"/>
      <c r="F4" s="10" t="s">
        <v>11</v>
      </c>
      <c r="G4" s="35"/>
    </row>
    <row r="5" spans="1:9" ht="33.75" customHeight="1" x14ac:dyDescent="0.25">
      <c r="A5" s="8" t="s">
        <v>1</v>
      </c>
      <c r="B5" s="8" t="s">
        <v>2</v>
      </c>
      <c r="C5" s="8" t="s">
        <v>12</v>
      </c>
      <c r="D5" s="8" t="s">
        <v>7</v>
      </c>
      <c r="E5" s="8" t="s">
        <v>8</v>
      </c>
      <c r="F5" s="8" t="s">
        <v>9</v>
      </c>
      <c r="G5" s="8" t="s">
        <v>3</v>
      </c>
      <c r="I5" s="10"/>
    </row>
    <row r="6" spans="1:9" x14ac:dyDescent="0.25">
      <c r="A6" s="7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</row>
    <row r="7" spans="1:9" ht="43.5" x14ac:dyDescent="0.25">
      <c r="A7" s="11"/>
      <c r="B7" s="44" t="s">
        <v>53</v>
      </c>
      <c r="C7" s="43"/>
      <c r="D7" s="43"/>
      <c r="E7" s="43"/>
      <c r="F7" s="43"/>
      <c r="G7" s="43"/>
    </row>
    <row r="8" spans="1:9" ht="15.75" x14ac:dyDescent="0.25">
      <c r="A8" s="32" t="s">
        <v>5</v>
      </c>
      <c r="B8" s="33" t="s">
        <v>54</v>
      </c>
      <c r="C8" s="34">
        <f>SUM(C9:C10)/2</f>
        <v>5298.15</v>
      </c>
      <c r="D8" s="34">
        <f>SUM(D9:D10)/2</f>
        <v>5246</v>
      </c>
      <c r="E8" s="34">
        <f>SUM(E9:E10)/2</f>
        <v>5246</v>
      </c>
      <c r="F8" s="34">
        <f>SUM(F9:F10)/2</f>
        <v>5246</v>
      </c>
      <c r="G8" s="9"/>
    </row>
    <row r="9" spans="1:9" ht="20.25" customHeight="1" x14ac:dyDescent="0.25">
      <c r="A9" s="26"/>
      <c r="B9" s="27" t="s">
        <v>29</v>
      </c>
      <c r="C9" s="29">
        <f>SUM(C10)</f>
        <v>5298.15</v>
      </c>
      <c r="D9" s="29">
        <f>SUM(D10)</f>
        <v>5246</v>
      </c>
      <c r="E9" s="29">
        <f>SUM(E10)</f>
        <v>5246</v>
      </c>
      <c r="F9" s="29">
        <f>SUM(F10)</f>
        <v>5246</v>
      </c>
      <c r="G9" s="28"/>
    </row>
    <row r="10" spans="1:9" ht="47.25" x14ac:dyDescent="0.25">
      <c r="A10" s="30"/>
      <c r="B10" s="38" t="s">
        <v>55</v>
      </c>
      <c r="C10" s="39">
        <v>5298.15</v>
      </c>
      <c r="D10" s="39">
        <v>5246</v>
      </c>
      <c r="E10" s="39">
        <f>D10</f>
        <v>5246</v>
      </c>
      <c r="F10" s="39">
        <f>E10</f>
        <v>5246</v>
      </c>
      <c r="G10" s="31"/>
    </row>
    <row r="11" spans="1:9" ht="15.75" x14ac:dyDescent="0.25">
      <c r="A11" s="45"/>
      <c r="B11" s="46"/>
      <c r="C11" s="47"/>
      <c r="D11" s="47"/>
      <c r="E11" s="47"/>
      <c r="F11" s="47"/>
      <c r="G11" s="48"/>
    </row>
    <row r="12" spans="1:9" ht="15" customHeight="1" x14ac:dyDescent="0.25">
      <c r="D12" s="84" t="s">
        <v>56</v>
      </c>
      <c r="E12" s="84"/>
      <c r="F12" s="84"/>
      <c r="G12" s="84"/>
    </row>
    <row r="13" spans="1:9" ht="15.75" x14ac:dyDescent="0.25">
      <c r="D13" s="85" t="s">
        <v>6</v>
      </c>
      <c r="E13" s="85"/>
      <c r="F13" s="85"/>
      <c r="G13" s="85"/>
    </row>
  </sheetData>
  <mergeCells count="4">
    <mergeCell ref="E1:G1"/>
    <mergeCell ref="A3:G3"/>
    <mergeCell ref="D12:G12"/>
    <mergeCell ref="D13:G13"/>
  </mergeCells>
  <pageMargins left="0.55000000000000004" right="0.17" top="0.8" bottom="0.74803149606299213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7" workbookViewId="0">
      <selection activeCell="C13" sqref="C13"/>
    </sheetView>
  </sheetViews>
  <sheetFormatPr defaultRowHeight="15" x14ac:dyDescent="0.25"/>
  <cols>
    <col min="1" max="1" width="5.42578125" style="1" customWidth="1"/>
    <col min="2" max="2" width="26.7109375" style="1" customWidth="1"/>
    <col min="3" max="3" width="15.28515625" style="1" customWidth="1"/>
    <col min="4" max="4" width="13" style="1" customWidth="1"/>
    <col min="5" max="5" width="11.5703125" style="1" customWidth="1"/>
    <col min="6" max="6" width="13.140625" style="1" customWidth="1"/>
    <col min="7" max="16384" width="9.140625" style="1"/>
  </cols>
  <sheetData>
    <row r="1" spans="1:9" ht="15.75" x14ac:dyDescent="0.25">
      <c r="A1" s="2" t="s">
        <v>0</v>
      </c>
      <c r="B1" s="4"/>
      <c r="C1" s="3"/>
      <c r="E1" s="86" t="s">
        <v>10</v>
      </c>
      <c r="F1" s="86"/>
      <c r="G1" s="86"/>
    </row>
    <row r="2" spans="1:9" ht="24" customHeight="1" x14ac:dyDescent="0.25"/>
    <row r="3" spans="1:9" s="5" customFormat="1" ht="30.75" customHeight="1" x14ac:dyDescent="0.3">
      <c r="A3" s="95" t="s">
        <v>40</v>
      </c>
      <c r="B3" s="95"/>
      <c r="C3" s="95"/>
      <c r="D3" s="95"/>
      <c r="E3" s="95"/>
      <c r="F3" s="95"/>
      <c r="G3" s="95"/>
    </row>
    <row r="4" spans="1:9" s="5" customFormat="1" ht="30.75" customHeight="1" x14ac:dyDescent="0.3">
      <c r="A4" s="35"/>
      <c r="B4" s="35"/>
      <c r="C4" s="35"/>
      <c r="D4" s="35"/>
      <c r="E4" s="35"/>
      <c r="F4" s="10" t="s">
        <v>11</v>
      </c>
      <c r="G4" s="35"/>
    </row>
    <row r="5" spans="1:9" ht="33.75" customHeight="1" x14ac:dyDescent="0.25">
      <c r="A5" s="8" t="s">
        <v>1</v>
      </c>
      <c r="B5" s="8" t="s">
        <v>2</v>
      </c>
      <c r="C5" s="8" t="s">
        <v>45</v>
      </c>
      <c r="D5" s="8" t="s">
        <v>46</v>
      </c>
      <c r="E5" s="8" t="s">
        <v>47</v>
      </c>
      <c r="F5" s="8" t="s">
        <v>48</v>
      </c>
      <c r="G5" s="8" t="s">
        <v>3</v>
      </c>
      <c r="I5" s="10"/>
    </row>
    <row r="6" spans="1:9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9" ht="86.25" x14ac:dyDescent="0.25">
      <c r="A7" s="11"/>
      <c r="B7" s="44" t="s">
        <v>41</v>
      </c>
      <c r="C7" s="43"/>
      <c r="D7" s="43"/>
      <c r="E7" s="43"/>
      <c r="F7" s="43"/>
      <c r="G7" s="43"/>
    </row>
    <row r="8" spans="1:9" ht="31.5" x14ac:dyDescent="0.25">
      <c r="A8" s="32" t="s">
        <v>5</v>
      </c>
      <c r="B8" s="33" t="s">
        <v>42</v>
      </c>
      <c r="C8" s="34">
        <f>SUM(C9)</f>
        <v>22.831</v>
      </c>
      <c r="D8" s="34">
        <f t="shared" ref="D8:F8" si="0">SUM(D9)</f>
        <v>22.831</v>
      </c>
      <c r="E8" s="34">
        <f t="shared" si="0"/>
        <v>22.831</v>
      </c>
      <c r="F8" s="34">
        <f t="shared" si="0"/>
        <v>22.831</v>
      </c>
      <c r="G8" s="9"/>
    </row>
    <row r="9" spans="1:9" ht="31.5" x14ac:dyDescent="0.25">
      <c r="A9" s="30"/>
      <c r="B9" s="38" t="s">
        <v>43</v>
      </c>
      <c r="C9" s="39">
        <v>22.831</v>
      </c>
      <c r="D9" s="39">
        <v>22.831</v>
      </c>
      <c r="E9" s="39">
        <f>D9</f>
        <v>22.831</v>
      </c>
      <c r="F9" s="39">
        <f>E9</f>
        <v>22.831</v>
      </c>
      <c r="G9" s="31"/>
    </row>
    <row r="10" spans="1:9" ht="31.5" x14ac:dyDescent="0.25">
      <c r="A10" s="32" t="s">
        <v>38</v>
      </c>
      <c r="B10" s="33" t="s">
        <v>50</v>
      </c>
      <c r="C10" s="34">
        <f>SUM(C11)</f>
        <v>260.66199999999998</v>
      </c>
      <c r="D10" s="34">
        <f t="shared" ref="D10" si="1">SUM(D11)</f>
        <v>260.661</v>
      </c>
      <c r="E10" s="34">
        <f t="shared" ref="E10" si="2">SUM(E11)</f>
        <v>260.661</v>
      </c>
      <c r="F10" s="34">
        <f t="shared" ref="F10" si="3">SUM(F11)</f>
        <v>260.661</v>
      </c>
      <c r="G10" s="9"/>
    </row>
    <row r="11" spans="1:9" ht="31.5" x14ac:dyDescent="0.25">
      <c r="A11" s="30"/>
      <c r="B11" s="38" t="s">
        <v>49</v>
      </c>
      <c r="C11" s="39">
        <v>260.66199999999998</v>
      </c>
      <c r="D11" s="39">
        <v>260.661</v>
      </c>
      <c r="E11" s="39">
        <f>D11</f>
        <v>260.661</v>
      </c>
      <c r="F11" s="39">
        <f>E11</f>
        <v>260.661</v>
      </c>
      <c r="G11" s="31"/>
    </row>
    <row r="12" spans="1:9" ht="31.5" x14ac:dyDescent="0.25">
      <c r="A12" s="32" t="s">
        <v>39</v>
      </c>
      <c r="B12" s="33" t="s">
        <v>51</v>
      </c>
      <c r="C12" s="34">
        <f>SUM(C13)</f>
        <v>11.574999999999999</v>
      </c>
      <c r="D12" s="34">
        <f t="shared" ref="D12:F12" si="4">SUM(D13)</f>
        <v>11.574999999999999</v>
      </c>
      <c r="E12" s="34">
        <f t="shared" si="4"/>
        <v>11.574999999999999</v>
      </c>
      <c r="F12" s="34">
        <f t="shared" si="4"/>
        <v>11.574999999999999</v>
      </c>
      <c r="G12" s="9"/>
    </row>
    <row r="13" spans="1:9" ht="47.25" x14ac:dyDescent="0.25">
      <c r="A13" s="30"/>
      <c r="B13" s="38" t="s">
        <v>52</v>
      </c>
      <c r="C13" s="39">
        <v>11.574999999999999</v>
      </c>
      <c r="D13" s="39">
        <v>11.574999999999999</v>
      </c>
      <c r="E13" s="39">
        <f>D13</f>
        <v>11.574999999999999</v>
      </c>
      <c r="F13" s="39">
        <f>E13</f>
        <v>11.574999999999999</v>
      </c>
      <c r="G13" s="31"/>
    </row>
    <row r="15" spans="1:9" ht="15" customHeight="1" x14ac:dyDescent="0.25">
      <c r="D15" s="84" t="s">
        <v>44</v>
      </c>
      <c r="E15" s="84"/>
      <c r="F15" s="84"/>
      <c r="G15" s="84"/>
    </row>
    <row r="16" spans="1:9" ht="15.75" x14ac:dyDescent="0.25">
      <c r="D16" s="85" t="s">
        <v>6</v>
      </c>
      <c r="E16" s="85"/>
      <c r="F16" s="85"/>
      <c r="G16" s="85"/>
    </row>
  </sheetData>
  <mergeCells count="4">
    <mergeCell ref="E1:G1"/>
    <mergeCell ref="A3:G3"/>
    <mergeCell ref="D15:G15"/>
    <mergeCell ref="D16:G16"/>
  </mergeCells>
  <pageMargins left="0.55000000000000004" right="0.17" top="0.8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8" sqref="F8"/>
    </sheetView>
  </sheetViews>
  <sheetFormatPr defaultRowHeight="15" x14ac:dyDescent="0.25"/>
  <cols>
    <col min="1" max="1" width="5.42578125" style="1" customWidth="1"/>
    <col min="2" max="2" width="30.7109375" style="1" customWidth="1"/>
    <col min="3" max="3" width="12.85546875" style="1" customWidth="1"/>
    <col min="4" max="5" width="13" style="1" customWidth="1"/>
    <col min="6" max="6" width="7.42578125" style="1" customWidth="1"/>
    <col min="7" max="7" width="10" style="1" customWidth="1"/>
    <col min="8" max="16384" width="9.140625" style="1"/>
  </cols>
  <sheetData>
    <row r="1" spans="1:8" ht="15.75" x14ac:dyDescent="0.25">
      <c r="A1" s="2" t="s">
        <v>0</v>
      </c>
      <c r="B1" s="4"/>
      <c r="C1" s="3"/>
      <c r="D1" s="94" t="s">
        <v>21</v>
      </c>
      <c r="E1" s="94"/>
      <c r="F1" s="94"/>
      <c r="G1" s="94"/>
    </row>
    <row r="2" spans="1:8" ht="24" customHeight="1" x14ac:dyDescent="0.25"/>
    <row r="3" spans="1:8" s="5" customFormat="1" ht="52.5" customHeight="1" x14ac:dyDescent="0.3">
      <c r="A3" s="87" t="s">
        <v>95</v>
      </c>
      <c r="B3" s="88"/>
      <c r="C3" s="88"/>
      <c r="D3" s="88"/>
      <c r="E3" s="88"/>
      <c r="F3" s="88"/>
      <c r="G3" s="88"/>
    </row>
    <row r="4" spans="1:8" ht="32.25" customHeight="1" x14ac:dyDescent="0.25">
      <c r="E4" s="10" t="s">
        <v>11</v>
      </c>
      <c r="F4" s="10"/>
    </row>
    <row r="5" spans="1:8" ht="80.25" customHeight="1" x14ac:dyDescent="0.25">
      <c r="A5" s="14" t="s">
        <v>1</v>
      </c>
      <c r="B5" s="14" t="s">
        <v>2</v>
      </c>
      <c r="C5" s="14" t="s">
        <v>22</v>
      </c>
      <c r="D5" s="8" t="s">
        <v>23</v>
      </c>
      <c r="E5" s="8" t="s">
        <v>24</v>
      </c>
      <c r="F5" s="13" t="s">
        <v>25</v>
      </c>
      <c r="G5" s="8" t="s">
        <v>3</v>
      </c>
    </row>
    <row r="6" spans="1:8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8" x14ac:dyDescent="0.25">
      <c r="A7" s="11"/>
      <c r="B7" s="12" t="s">
        <v>4</v>
      </c>
      <c r="C7" s="18">
        <f>C8</f>
        <v>10683.103999999999</v>
      </c>
      <c r="D7" s="18">
        <f>D8</f>
        <v>10574.296</v>
      </c>
      <c r="E7" s="18">
        <f>E8</f>
        <v>10574.296</v>
      </c>
      <c r="F7" s="18">
        <f>F8</f>
        <v>0</v>
      </c>
      <c r="G7" s="6"/>
    </row>
    <row r="8" spans="1:8" ht="90" x14ac:dyDescent="0.25">
      <c r="A8" s="7" t="s">
        <v>5</v>
      </c>
      <c r="B8" s="80" t="s">
        <v>41</v>
      </c>
      <c r="C8" s="17">
        <v>10683.103999999999</v>
      </c>
      <c r="D8" s="17">
        <v>10574.296</v>
      </c>
      <c r="E8" s="17">
        <f>D8</f>
        <v>10574.296</v>
      </c>
      <c r="F8" s="17">
        <f>D8-E8</f>
        <v>0</v>
      </c>
      <c r="G8" s="58" t="s">
        <v>96</v>
      </c>
    </row>
    <row r="9" spans="1:8" ht="27.75" customHeight="1" x14ac:dyDescent="0.25"/>
    <row r="10" spans="1:8" x14ac:dyDescent="0.25">
      <c r="E10" s="42" t="s">
        <v>97</v>
      </c>
      <c r="F10" s="41"/>
      <c r="G10" s="41"/>
      <c r="H10" s="41"/>
    </row>
    <row r="11" spans="1:8" ht="15.75" x14ac:dyDescent="0.25">
      <c r="E11" s="37" t="s">
        <v>6</v>
      </c>
      <c r="F11" s="36"/>
      <c r="G11" s="36"/>
      <c r="H11" s="36"/>
    </row>
  </sheetData>
  <mergeCells count="2">
    <mergeCell ref="D1:G1"/>
    <mergeCell ref="A3:G3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workbookViewId="0">
      <selection activeCell="C9" sqref="C9"/>
    </sheetView>
  </sheetViews>
  <sheetFormatPr defaultRowHeight="15" x14ac:dyDescent="0.25"/>
  <cols>
    <col min="1" max="1" width="5.42578125" style="1" customWidth="1"/>
    <col min="2" max="2" width="18.28515625" style="1" customWidth="1"/>
    <col min="3" max="4" width="11.28515625" style="1" customWidth="1"/>
    <col min="5" max="5" width="10.28515625" style="1" customWidth="1"/>
    <col min="6" max="6" width="11.42578125" style="1" customWidth="1"/>
    <col min="7" max="7" width="7.85546875" style="1" customWidth="1"/>
    <col min="8" max="8" width="10.42578125" style="1" customWidth="1"/>
    <col min="9" max="9" width="11.7109375" style="1" customWidth="1"/>
    <col min="10" max="10" width="4.85546875" style="1" customWidth="1"/>
    <col min="11" max="16384" width="9.140625" style="1"/>
  </cols>
  <sheetData>
    <row r="1" spans="1:10" ht="15.75" x14ac:dyDescent="0.25">
      <c r="A1" s="2" t="s">
        <v>0</v>
      </c>
      <c r="B1" s="4"/>
      <c r="C1" s="3"/>
      <c r="E1" s="86" t="s">
        <v>13</v>
      </c>
      <c r="F1" s="86"/>
      <c r="G1" s="86"/>
      <c r="H1" s="86"/>
      <c r="I1" s="86"/>
      <c r="J1" s="86"/>
    </row>
    <row r="2" spans="1:10" ht="15.75" customHeight="1" x14ac:dyDescent="0.25"/>
    <row r="3" spans="1:10" s="5" customFormat="1" ht="39" customHeight="1" x14ac:dyDescent="0.3">
      <c r="A3" s="87" t="s">
        <v>33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2.25" customHeight="1" x14ac:dyDescent="0.25">
      <c r="G4" s="93" t="s">
        <v>11</v>
      </c>
      <c r="H4" s="93"/>
      <c r="I4" s="93"/>
      <c r="J4" s="93"/>
    </row>
    <row r="5" spans="1:10" ht="41.25" customHeight="1" x14ac:dyDescent="0.25">
      <c r="A5" s="89" t="s">
        <v>1</v>
      </c>
      <c r="B5" s="89" t="s">
        <v>2</v>
      </c>
      <c r="C5" s="89" t="s">
        <v>14</v>
      </c>
      <c r="D5" s="89" t="s">
        <v>15</v>
      </c>
      <c r="E5" s="89" t="s">
        <v>66</v>
      </c>
      <c r="F5" s="91" t="s">
        <v>16</v>
      </c>
      <c r="G5" s="92"/>
      <c r="H5" s="91" t="s">
        <v>19</v>
      </c>
      <c r="I5" s="92"/>
      <c r="J5" s="8" t="s">
        <v>3</v>
      </c>
    </row>
    <row r="6" spans="1:10" ht="42.75" x14ac:dyDescent="0.25">
      <c r="A6" s="90"/>
      <c r="B6" s="90"/>
      <c r="C6" s="90"/>
      <c r="D6" s="90"/>
      <c r="E6" s="90"/>
      <c r="F6" s="8" t="s">
        <v>17</v>
      </c>
      <c r="G6" s="8" t="s">
        <v>18</v>
      </c>
      <c r="H6" s="8" t="s">
        <v>17</v>
      </c>
      <c r="I6" s="8" t="s">
        <v>18</v>
      </c>
      <c r="J6" s="8"/>
    </row>
    <row r="7" spans="1:10" x14ac:dyDescent="0.25">
      <c r="A7" s="7">
        <v>1</v>
      </c>
      <c r="B7" s="6">
        <v>2</v>
      </c>
      <c r="C7" s="6">
        <v>3</v>
      </c>
      <c r="D7" s="6">
        <v>4</v>
      </c>
      <c r="E7" s="6">
        <v>5</v>
      </c>
      <c r="F7" s="6"/>
      <c r="G7" s="6">
        <v>6</v>
      </c>
      <c r="H7" s="6"/>
      <c r="I7" s="6"/>
      <c r="J7" s="6">
        <v>7</v>
      </c>
    </row>
    <row r="8" spans="1:10" ht="29.25" customHeight="1" x14ac:dyDescent="0.25">
      <c r="A8" s="7"/>
      <c r="B8" s="20" t="s">
        <v>4</v>
      </c>
      <c r="C8" s="23">
        <f>C9+C12</f>
        <v>18125.946</v>
      </c>
      <c r="D8" s="23">
        <f t="shared" ref="D8:I8" si="0">D9+D12</f>
        <v>18125.946</v>
      </c>
      <c r="E8" s="23">
        <f t="shared" si="0"/>
        <v>9643</v>
      </c>
      <c r="F8" s="23">
        <f t="shared" si="0"/>
        <v>16557.968106</v>
      </c>
      <c r="G8" s="79">
        <f t="shared" si="0"/>
        <v>9220</v>
      </c>
      <c r="H8" s="23">
        <f t="shared" si="0"/>
        <v>16135.925500000001</v>
      </c>
      <c r="I8" s="74">
        <f t="shared" si="0"/>
        <v>9642.0426059999991</v>
      </c>
      <c r="J8" s="23">
        <f t="shared" ref="J8" si="1">J10+J13</f>
        <v>0</v>
      </c>
    </row>
    <row r="9" spans="1:10" ht="29.25" customHeight="1" x14ac:dyDescent="0.25">
      <c r="A9" s="62" t="s">
        <v>36</v>
      </c>
      <c r="B9" s="78" t="s">
        <v>93</v>
      </c>
      <c r="C9" s="63">
        <f>SUM(C10:C11)</f>
        <v>7442.8429999999998</v>
      </c>
      <c r="D9" s="63">
        <f t="shared" ref="D9:I9" si="2">SUM(D10:D11)</f>
        <v>7442.8429999999998</v>
      </c>
      <c r="E9" s="63">
        <f t="shared" si="2"/>
        <v>423</v>
      </c>
      <c r="F9" s="63">
        <f t="shared" si="2"/>
        <v>7016.4416060000003</v>
      </c>
      <c r="G9" s="63">
        <f t="shared" si="2"/>
        <v>0</v>
      </c>
      <c r="H9" s="63">
        <f t="shared" si="2"/>
        <v>6594.3990000000003</v>
      </c>
      <c r="I9" s="77">
        <f t="shared" si="2"/>
        <v>422.04260599999998</v>
      </c>
      <c r="J9" s="63"/>
    </row>
    <row r="10" spans="1:10" ht="63" x14ac:dyDescent="0.25">
      <c r="A10" s="15">
        <v>1</v>
      </c>
      <c r="B10" s="19" t="s">
        <v>68</v>
      </c>
      <c r="C10" s="57">
        <v>2537.3969999999999</v>
      </c>
      <c r="D10" s="24">
        <f>C10</f>
        <v>2537.3969999999999</v>
      </c>
      <c r="E10" s="24">
        <v>174</v>
      </c>
      <c r="F10" s="24">
        <f>2369.405106</f>
        <v>2369.4051060000002</v>
      </c>
      <c r="G10" s="25">
        <v>0</v>
      </c>
      <c r="H10" s="24">
        <v>2195.9250000000002</v>
      </c>
      <c r="I10" s="76">
        <v>173.48010600000001</v>
      </c>
      <c r="J10" s="17"/>
    </row>
    <row r="11" spans="1:10" ht="89.25" customHeight="1" x14ac:dyDescent="0.25">
      <c r="A11" s="15">
        <v>2</v>
      </c>
      <c r="B11" s="19" t="s">
        <v>65</v>
      </c>
      <c r="C11" s="57">
        <v>4905.4459999999999</v>
      </c>
      <c r="D11" s="24">
        <f>C11</f>
        <v>4905.4459999999999</v>
      </c>
      <c r="E11" s="24">
        <v>249</v>
      </c>
      <c r="F11" s="24">
        <v>4647.0365000000002</v>
      </c>
      <c r="G11" s="25">
        <v>0</v>
      </c>
      <c r="H11" s="24">
        <v>4398.4740000000002</v>
      </c>
      <c r="I11" s="75">
        <v>248.5625</v>
      </c>
      <c r="J11" s="17"/>
    </row>
    <row r="12" spans="1:10" ht="31.5" customHeight="1" x14ac:dyDescent="0.25">
      <c r="A12" s="20" t="s">
        <v>37</v>
      </c>
      <c r="B12" s="71" t="s">
        <v>89</v>
      </c>
      <c r="C12" s="72">
        <f>SUM(C13)</f>
        <v>10683.102999999999</v>
      </c>
      <c r="D12" s="72">
        <f t="shared" ref="D12:I12" si="3">SUM(D13)</f>
        <v>10683.102999999999</v>
      </c>
      <c r="E12" s="73">
        <f t="shared" si="3"/>
        <v>9220</v>
      </c>
      <c r="F12" s="72">
        <f t="shared" si="3"/>
        <v>9541.5264999999999</v>
      </c>
      <c r="G12" s="73">
        <f t="shared" si="3"/>
        <v>9220</v>
      </c>
      <c r="H12" s="72">
        <f t="shared" si="3"/>
        <v>9541.5264999999999</v>
      </c>
      <c r="I12" s="73">
        <f t="shared" si="3"/>
        <v>9220</v>
      </c>
      <c r="J12" s="72"/>
    </row>
    <row r="13" spans="1:10" ht="134.25" customHeight="1" x14ac:dyDescent="0.25">
      <c r="A13" s="7">
        <v>1</v>
      </c>
      <c r="B13" s="16" t="s">
        <v>90</v>
      </c>
      <c r="C13" s="22">
        <v>10683.102999999999</v>
      </c>
      <c r="D13" s="22">
        <f>C13</f>
        <v>10683.102999999999</v>
      </c>
      <c r="E13" s="70">
        <v>9220</v>
      </c>
      <c r="F13" s="61">
        <f>321.5265+G13</f>
        <v>9541.5264999999999</v>
      </c>
      <c r="G13" s="66">
        <f>9220</f>
        <v>9220</v>
      </c>
      <c r="H13" s="65">
        <f>F13</f>
        <v>9541.5264999999999</v>
      </c>
      <c r="I13" s="69">
        <v>9220</v>
      </c>
      <c r="J13" s="22"/>
    </row>
    <row r="14" spans="1:10" ht="15" customHeight="1" x14ac:dyDescent="0.25"/>
    <row r="15" spans="1:10" ht="15.75" x14ac:dyDescent="0.25">
      <c r="E15" s="36"/>
      <c r="F15" s="84" t="s">
        <v>92</v>
      </c>
      <c r="G15" s="84"/>
      <c r="H15" s="84"/>
      <c r="I15" s="84"/>
      <c r="J15" s="84"/>
    </row>
    <row r="16" spans="1:10" ht="15" customHeight="1" x14ac:dyDescent="0.25">
      <c r="F16" s="85" t="s">
        <v>6</v>
      </c>
      <c r="G16" s="85"/>
      <c r="H16" s="85"/>
      <c r="I16" s="85"/>
      <c r="J16" s="85"/>
    </row>
  </sheetData>
  <mergeCells count="12">
    <mergeCell ref="F15:J15"/>
    <mergeCell ref="F16:J16"/>
    <mergeCell ref="G4:J4"/>
    <mergeCell ref="E1:J1"/>
    <mergeCell ref="A3:J3"/>
    <mergeCell ref="A5:A6"/>
    <mergeCell ref="B5:B6"/>
    <mergeCell ref="C5:C6"/>
    <mergeCell ref="D5:D6"/>
    <mergeCell ref="E5:E6"/>
    <mergeCell ref="F5:G5"/>
    <mergeCell ref="H5:I5"/>
  </mergeCells>
  <pageMargins left="0.38" right="0.17" top="0.8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3" workbookViewId="0">
      <selection activeCell="F17" sqref="F17:J17"/>
    </sheetView>
  </sheetViews>
  <sheetFormatPr defaultRowHeight="15" x14ac:dyDescent="0.25"/>
  <cols>
    <col min="1" max="1" width="5.42578125" style="1" customWidth="1"/>
    <col min="2" max="2" width="18.28515625" style="1" customWidth="1"/>
    <col min="3" max="3" width="11.42578125" style="1" customWidth="1"/>
    <col min="4" max="4" width="11.28515625" style="1" customWidth="1"/>
    <col min="5" max="5" width="9.28515625" style="1" customWidth="1"/>
    <col min="6" max="6" width="11.42578125" style="1" customWidth="1"/>
    <col min="7" max="7" width="9.140625" style="1" customWidth="1"/>
    <col min="8" max="8" width="10.42578125" style="1" customWidth="1"/>
    <col min="9" max="9" width="9.85546875" style="1" customWidth="1"/>
    <col min="10" max="10" width="4.85546875" style="1" customWidth="1"/>
    <col min="11" max="16384" width="9.140625" style="1"/>
  </cols>
  <sheetData>
    <row r="1" spans="1:10" ht="15.75" x14ac:dyDescent="0.25">
      <c r="A1" s="2" t="s">
        <v>0</v>
      </c>
      <c r="B1" s="4"/>
      <c r="C1" s="3"/>
      <c r="E1" s="86" t="s">
        <v>13</v>
      </c>
      <c r="F1" s="86"/>
      <c r="G1" s="86"/>
      <c r="H1" s="86"/>
      <c r="I1" s="86"/>
      <c r="J1" s="86"/>
    </row>
    <row r="2" spans="1:10" ht="24" customHeight="1" x14ac:dyDescent="0.25"/>
    <row r="3" spans="1:10" s="5" customFormat="1" ht="39" customHeight="1" x14ac:dyDescent="0.3">
      <c r="A3" s="87" t="s">
        <v>85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2.25" customHeight="1" x14ac:dyDescent="0.25">
      <c r="G4" s="10" t="s">
        <v>11</v>
      </c>
      <c r="H4" s="10"/>
      <c r="I4" s="10"/>
    </row>
    <row r="5" spans="1:10" ht="41.25" customHeight="1" x14ac:dyDescent="0.25">
      <c r="A5" s="89" t="s">
        <v>1</v>
      </c>
      <c r="B5" s="89" t="s">
        <v>2</v>
      </c>
      <c r="C5" s="89" t="s">
        <v>14</v>
      </c>
      <c r="D5" s="89" t="s">
        <v>15</v>
      </c>
      <c r="E5" s="89" t="s">
        <v>30</v>
      </c>
      <c r="F5" s="91" t="s">
        <v>16</v>
      </c>
      <c r="G5" s="92"/>
      <c r="H5" s="91" t="s">
        <v>19</v>
      </c>
      <c r="I5" s="92"/>
      <c r="J5" s="8" t="s">
        <v>3</v>
      </c>
    </row>
    <row r="6" spans="1:10" ht="42.75" x14ac:dyDescent="0.25">
      <c r="A6" s="90"/>
      <c r="B6" s="90"/>
      <c r="C6" s="90"/>
      <c r="D6" s="90"/>
      <c r="E6" s="90"/>
      <c r="F6" s="8" t="s">
        <v>17</v>
      </c>
      <c r="G6" s="8" t="s">
        <v>18</v>
      </c>
      <c r="H6" s="8" t="s">
        <v>17</v>
      </c>
      <c r="I6" s="8" t="s">
        <v>18</v>
      </c>
      <c r="J6" s="8"/>
    </row>
    <row r="7" spans="1:10" x14ac:dyDescent="0.25">
      <c r="A7" s="7">
        <v>1</v>
      </c>
      <c r="B7" s="6">
        <v>2</v>
      </c>
      <c r="C7" s="6">
        <v>3</v>
      </c>
      <c r="D7" s="6">
        <v>4</v>
      </c>
      <c r="E7" s="6">
        <v>5</v>
      </c>
      <c r="F7" s="6"/>
      <c r="G7" s="6">
        <v>6</v>
      </c>
      <c r="H7" s="6"/>
      <c r="I7" s="6"/>
      <c r="J7" s="6">
        <v>7</v>
      </c>
    </row>
    <row r="8" spans="1:10" ht="29.25" customHeight="1" x14ac:dyDescent="0.25">
      <c r="A8" s="7"/>
      <c r="B8" s="20" t="s">
        <v>4</v>
      </c>
      <c r="C8" s="23">
        <f>C10+C12+C14</f>
        <v>26291.043000000001</v>
      </c>
      <c r="D8" s="23">
        <f t="shared" ref="D8:J8" si="0">D10+D12+D14</f>
        <v>25899.356</v>
      </c>
      <c r="E8" s="23">
        <f t="shared" si="0"/>
        <v>3183</v>
      </c>
      <c r="F8" s="67">
        <f t="shared" si="0"/>
        <v>14694.927500000002</v>
      </c>
      <c r="G8" s="23">
        <f t="shared" si="0"/>
        <v>2412.4515000000001</v>
      </c>
      <c r="H8" s="67">
        <f t="shared" si="0"/>
        <v>14694.927500000002</v>
      </c>
      <c r="I8" s="67">
        <f t="shared" si="0"/>
        <v>3074.9275000000002</v>
      </c>
      <c r="J8" s="23">
        <f t="shared" si="0"/>
        <v>0</v>
      </c>
    </row>
    <row r="9" spans="1:10" ht="29.25" customHeight="1" x14ac:dyDescent="0.25">
      <c r="A9" s="62" t="s">
        <v>36</v>
      </c>
      <c r="B9" s="64" t="s">
        <v>86</v>
      </c>
      <c r="C9" s="63"/>
      <c r="D9" s="63"/>
      <c r="E9" s="63"/>
      <c r="F9" s="63"/>
      <c r="G9" s="63"/>
      <c r="H9" s="63"/>
      <c r="I9" s="63"/>
      <c r="J9" s="63"/>
    </row>
    <row r="10" spans="1:10" ht="128.25" customHeight="1" x14ac:dyDescent="0.25">
      <c r="A10" s="15">
        <v>1</v>
      </c>
      <c r="B10" s="19" t="s">
        <v>20</v>
      </c>
      <c r="C10" s="24">
        <v>13070.543</v>
      </c>
      <c r="D10" s="24">
        <v>12678.856</v>
      </c>
      <c r="E10" s="24">
        <v>663</v>
      </c>
      <c r="F10" s="24">
        <v>12177.476000000001</v>
      </c>
      <c r="G10" s="25">
        <v>0</v>
      </c>
      <c r="H10" s="24">
        <f>11515+662.476</f>
        <v>12177.476000000001</v>
      </c>
      <c r="I10" s="24">
        <v>662.476</v>
      </c>
      <c r="J10" s="17"/>
    </row>
    <row r="11" spans="1:10" ht="26.25" customHeight="1" x14ac:dyDescent="0.25">
      <c r="A11" s="20" t="s">
        <v>37</v>
      </c>
      <c r="B11" s="81" t="s">
        <v>87</v>
      </c>
      <c r="C11" s="81"/>
      <c r="D11" s="65"/>
      <c r="E11" s="65"/>
      <c r="F11" s="65"/>
      <c r="G11" s="66"/>
      <c r="H11" s="65"/>
      <c r="I11" s="65"/>
      <c r="J11" s="22"/>
    </row>
    <row r="12" spans="1:10" ht="146.25" customHeight="1" x14ac:dyDescent="0.25">
      <c r="A12" s="7">
        <v>2</v>
      </c>
      <c r="B12" s="16" t="s">
        <v>90</v>
      </c>
      <c r="C12" s="22">
        <v>10683.102999999999</v>
      </c>
      <c r="D12" s="22">
        <f>C12</f>
        <v>10683.102999999999</v>
      </c>
      <c r="E12" s="22">
        <v>370</v>
      </c>
      <c r="F12" s="61">
        <v>321.5265</v>
      </c>
      <c r="G12" s="68">
        <f>F12</f>
        <v>321.5265</v>
      </c>
      <c r="H12" s="65">
        <f>I12</f>
        <v>321.5265</v>
      </c>
      <c r="I12" s="65">
        <f>F12</f>
        <v>321.5265</v>
      </c>
      <c r="J12" s="22"/>
    </row>
    <row r="13" spans="1:10" ht="31.5" customHeight="1" x14ac:dyDescent="0.25">
      <c r="A13" s="20" t="s">
        <v>88</v>
      </c>
      <c r="B13" s="82" t="s">
        <v>89</v>
      </c>
      <c r="C13" s="83"/>
      <c r="D13" s="22"/>
      <c r="E13" s="22"/>
      <c r="F13" s="61"/>
      <c r="G13" s="66"/>
      <c r="H13" s="65"/>
      <c r="I13" s="65"/>
      <c r="J13" s="22"/>
    </row>
    <row r="14" spans="1:10" ht="63" x14ac:dyDescent="0.25">
      <c r="A14" s="7">
        <v>3</v>
      </c>
      <c r="B14" s="16" t="s">
        <v>68</v>
      </c>
      <c r="C14" s="22">
        <v>2537.3969999999999</v>
      </c>
      <c r="D14" s="22">
        <f>C14</f>
        <v>2537.3969999999999</v>
      </c>
      <c r="E14" s="65">
        <v>2150</v>
      </c>
      <c r="F14" s="65">
        <v>2195.9250000000002</v>
      </c>
      <c r="G14" s="65">
        <v>2090.9250000000002</v>
      </c>
      <c r="H14" s="65">
        <v>2195.9250000000002</v>
      </c>
      <c r="I14" s="65">
        <v>2090.9250000000002</v>
      </c>
      <c r="J14" s="22"/>
    </row>
    <row r="15" spans="1:10" ht="15" customHeight="1" x14ac:dyDescent="0.25"/>
    <row r="16" spans="1:10" ht="15.75" x14ac:dyDescent="0.25">
      <c r="E16" s="36"/>
      <c r="F16" s="84" t="s">
        <v>91</v>
      </c>
      <c r="G16" s="84"/>
      <c r="H16" s="84"/>
      <c r="I16" s="84"/>
      <c r="J16" s="84"/>
    </row>
    <row r="17" spans="6:10" ht="15" customHeight="1" x14ac:dyDescent="0.25">
      <c r="F17" s="85" t="s">
        <v>6</v>
      </c>
      <c r="G17" s="85"/>
      <c r="H17" s="85"/>
      <c r="I17" s="85"/>
      <c r="J17" s="85"/>
    </row>
  </sheetData>
  <mergeCells count="13">
    <mergeCell ref="F16:J16"/>
    <mergeCell ref="F17:J17"/>
    <mergeCell ref="B11:C11"/>
    <mergeCell ref="B13:C13"/>
    <mergeCell ref="E1:J1"/>
    <mergeCell ref="A3:J3"/>
    <mergeCell ref="A5:A6"/>
    <mergeCell ref="B5:B6"/>
    <mergeCell ref="C5:C6"/>
    <mergeCell ref="D5:D6"/>
    <mergeCell ref="E5:E6"/>
    <mergeCell ref="F5:G5"/>
    <mergeCell ref="H5:I5"/>
  </mergeCells>
  <pageMargins left="0.38" right="0.17" top="0.8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2" sqref="F12"/>
    </sheetView>
  </sheetViews>
  <sheetFormatPr defaultRowHeight="15" x14ac:dyDescent="0.25"/>
  <cols>
    <col min="1" max="1" width="5.42578125" style="1" customWidth="1"/>
    <col min="2" max="2" width="30.7109375" style="1" customWidth="1"/>
    <col min="3" max="4" width="14.7109375" style="1" customWidth="1"/>
    <col min="5" max="5" width="13" style="1" customWidth="1"/>
    <col min="6" max="6" width="11.28515625" style="1" customWidth="1"/>
    <col min="7" max="7" width="7.42578125" style="1" customWidth="1"/>
    <col min="8" max="16384" width="9.140625" style="1"/>
  </cols>
  <sheetData>
    <row r="1" spans="1:7" ht="15.75" x14ac:dyDescent="0.25">
      <c r="A1" s="2" t="s">
        <v>0</v>
      </c>
      <c r="B1" s="4"/>
      <c r="C1" s="3"/>
      <c r="D1" s="94" t="s">
        <v>28</v>
      </c>
      <c r="E1" s="94"/>
      <c r="F1" s="94"/>
      <c r="G1" s="94"/>
    </row>
    <row r="2" spans="1:7" ht="24" customHeight="1" x14ac:dyDescent="0.25"/>
    <row r="3" spans="1:7" s="5" customFormat="1" ht="24" customHeight="1" x14ac:dyDescent="0.3">
      <c r="A3" s="87" t="s">
        <v>81</v>
      </c>
      <c r="B3" s="88"/>
      <c r="C3" s="88"/>
      <c r="D3" s="88"/>
      <c r="E3" s="88"/>
      <c r="F3" s="88"/>
      <c r="G3" s="88"/>
    </row>
    <row r="4" spans="1:7" ht="32.25" customHeight="1" x14ac:dyDescent="0.25">
      <c r="F4" s="10" t="s">
        <v>11</v>
      </c>
    </row>
    <row r="5" spans="1:7" ht="80.25" customHeight="1" x14ac:dyDescent="0.25">
      <c r="A5" s="59" t="s">
        <v>1</v>
      </c>
      <c r="B5" s="59" t="s">
        <v>2</v>
      </c>
      <c r="C5" s="59" t="s">
        <v>22</v>
      </c>
      <c r="D5" s="8" t="s">
        <v>15</v>
      </c>
      <c r="E5" s="8" t="s">
        <v>26</v>
      </c>
      <c r="F5" s="60" t="s">
        <v>27</v>
      </c>
      <c r="G5" s="8" t="s">
        <v>3</v>
      </c>
    </row>
    <row r="6" spans="1:7" x14ac:dyDescent="0.2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</row>
    <row r="7" spans="1:7" x14ac:dyDescent="0.25">
      <c r="A7" s="7"/>
      <c r="B7" s="21" t="s">
        <v>4</v>
      </c>
      <c r="C7" s="18">
        <f>C8</f>
        <v>13070.543</v>
      </c>
      <c r="D7" s="18">
        <f>D8</f>
        <v>13070.543</v>
      </c>
      <c r="E7" s="18">
        <f>E8</f>
        <v>0</v>
      </c>
      <c r="F7" s="18">
        <f>F8</f>
        <v>663</v>
      </c>
      <c r="G7" s="6"/>
    </row>
    <row r="8" spans="1:7" ht="63" x14ac:dyDescent="0.25">
      <c r="A8" s="7">
        <v>1</v>
      </c>
      <c r="B8" s="16" t="s">
        <v>82</v>
      </c>
      <c r="C8" s="22">
        <v>13070.543</v>
      </c>
      <c r="D8" s="22">
        <f>C8</f>
        <v>13070.543</v>
      </c>
      <c r="E8" s="22">
        <v>0</v>
      </c>
      <c r="F8" s="22">
        <v>663</v>
      </c>
      <c r="G8" s="22"/>
    </row>
    <row r="10" spans="1:7" ht="15" customHeight="1" x14ac:dyDescent="0.25">
      <c r="D10" s="84" t="s">
        <v>83</v>
      </c>
      <c r="E10" s="84"/>
      <c r="F10" s="84"/>
      <c r="G10" s="84"/>
    </row>
    <row r="11" spans="1:7" ht="15.75" x14ac:dyDescent="0.25">
      <c r="D11" s="85" t="s">
        <v>6</v>
      </c>
      <c r="E11" s="85"/>
      <c r="F11" s="85"/>
      <c r="G11" s="85"/>
    </row>
  </sheetData>
  <mergeCells count="4">
    <mergeCell ref="D1:G1"/>
    <mergeCell ref="A3:G3"/>
    <mergeCell ref="D10:G10"/>
    <mergeCell ref="D11:G11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8" sqref="B8:F8"/>
    </sheetView>
  </sheetViews>
  <sheetFormatPr defaultRowHeight="15" x14ac:dyDescent="0.25"/>
  <cols>
    <col min="1" max="1" width="5.42578125" style="1" customWidth="1"/>
    <col min="2" max="2" width="30.7109375" style="1" customWidth="1"/>
    <col min="3" max="4" width="14.7109375" style="1" customWidth="1"/>
    <col min="5" max="5" width="13" style="1" customWidth="1"/>
    <col min="6" max="6" width="11.28515625" style="1" customWidth="1"/>
    <col min="7" max="7" width="7.42578125" style="1" customWidth="1"/>
    <col min="8" max="16384" width="9.140625" style="1"/>
  </cols>
  <sheetData>
    <row r="1" spans="1:7" ht="15.75" x14ac:dyDescent="0.25">
      <c r="A1" s="2" t="s">
        <v>0</v>
      </c>
      <c r="B1" s="4"/>
      <c r="C1" s="3"/>
      <c r="D1" s="94" t="s">
        <v>28</v>
      </c>
      <c r="E1" s="94"/>
      <c r="F1" s="94"/>
      <c r="G1" s="94"/>
    </row>
    <row r="2" spans="1:7" ht="24" customHeight="1" x14ac:dyDescent="0.25"/>
    <row r="3" spans="1:7" s="5" customFormat="1" ht="24" customHeight="1" x14ac:dyDescent="0.3">
      <c r="A3" s="87" t="s">
        <v>81</v>
      </c>
      <c r="B3" s="88"/>
      <c r="C3" s="88"/>
      <c r="D3" s="88"/>
      <c r="E3" s="88"/>
      <c r="F3" s="88"/>
      <c r="G3" s="88"/>
    </row>
    <row r="4" spans="1:7" ht="32.25" customHeight="1" x14ac:dyDescent="0.25">
      <c r="F4" s="10" t="s">
        <v>11</v>
      </c>
    </row>
    <row r="5" spans="1:7" ht="80.25" customHeight="1" x14ac:dyDescent="0.25">
      <c r="A5" s="59" t="s">
        <v>1</v>
      </c>
      <c r="B5" s="59" t="s">
        <v>2</v>
      </c>
      <c r="C5" s="59" t="s">
        <v>22</v>
      </c>
      <c r="D5" s="8" t="s">
        <v>15</v>
      </c>
      <c r="E5" s="8" t="s">
        <v>26</v>
      </c>
      <c r="F5" s="60" t="s">
        <v>27</v>
      </c>
      <c r="G5" s="8" t="s">
        <v>3</v>
      </c>
    </row>
    <row r="6" spans="1:7" x14ac:dyDescent="0.2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</row>
    <row r="7" spans="1:7" x14ac:dyDescent="0.25">
      <c r="A7" s="7"/>
      <c r="B7" s="21" t="s">
        <v>4</v>
      </c>
      <c r="C7" s="18">
        <f>C8</f>
        <v>10683.102999999999</v>
      </c>
      <c r="D7" s="18">
        <f>D8</f>
        <v>10683.102999999999</v>
      </c>
      <c r="E7" s="18">
        <f>E8</f>
        <v>0</v>
      </c>
      <c r="F7" s="18">
        <f>F8</f>
        <v>370</v>
      </c>
      <c r="G7" s="6"/>
    </row>
    <row r="8" spans="1:7" ht="94.5" x14ac:dyDescent="0.25">
      <c r="A8" s="7">
        <v>1</v>
      </c>
      <c r="B8" s="16" t="s">
        <v>32</v>
      </c>
      <c r="C8" s="22">
        <v>10683.102999999999</v>
      </c>
      <c r="D8" s="22">
        <f>C8</f>
        <v>10683.102999999999</v>
      </c>
      <c r="E8" s="22">
        <v>0</v>
      </c>
      <c r="F8" s="22">
        <v>370</v>
      </c>
      <c r="G8" s="22"/>
    </row>
    <row r="10" spans="1:7" ht="15" customHeight="1" x14ac:dyDescent="0.25">
      <c r="D10" s="84" t="s">
        <v>84</v>
      </c>
      <c r="E10" s="84"/>
      <c r="F10" s="84"/>
      <c r="G10" s="84"/>
    </row>
    <row r="11" spans="1:7" ht="15.75" x14ac:dyDescent="0.25">
      <c r="D11" s="85" t="s">
        <v>6</v>
      </c>
      <c r="E11" s="85"/>
      <c r="F11" s="85"/>
      <c r="G11" s="85"/>
    </row>
  </sheetData>
  <mergeCells count="4">
    <mergeCell ref="D1:G1"/>
    <mergeCell ref="A3:G3"/>
    <mergeCell ref="D10:G10"/>
    <mergeCell ref="D11:G11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6" sqref="F16"/>
    </sheetView>
  </sheetViews>
  <sheetFormatPr defaultRowHeight="15" x14ac:dyDescent="0.25"/>
  <cols>
    <col min="1" max="1" width="5.42578125" style="1" customWidth="1"/>
    <col min="2" max="2" width="26.7109375" style="1" customWidth="1"/>
    <col min="3" max="3" width="15.28515625" style="1" customWidth="1"/>
    <col min="4" max="4" width="13" style="1" customWidth="1"/>
    <col min="5" max="5" width="11.5703125" style="1" customWidth="1"/>
    <col min="6" max="6" width="13.140625" style="1" customWidth="1"/>
    <col min="7" max="16384" width="9.140625" style="1"/>
  </cols>
  <sheetData>
    <row r="1" spans="1:9" ht="15.75" x14ac:dyDescent="0.25">
      <c r="A1" s="2" t="s">
        <v>0</v>
      </c>
      <c r="B1" s="4"/>
      <c r="C1" s="3"/>
      <c r="E1" s="86" t="s">
        <v>10</v>
      </c>
      <c r="F1" s="86"/>
      <c r="G1" s="86"/>
    </row>
    <row r="2" spans="1:9" ht="24" customHeight="1" x14ac:dyDescent="0.25"/>
    <row r="3" spans="1:9" s="5" customFormat="1" ht="30.75" customHeight="1" x14ac:dyDescent="0.3">
      <c r="A3" s="95" t="s">
        <v>40</v>
      </c>
      <c r="B3" s="95"/>
      <c r="C3" s="95"/>
      <c r="D3" s="95"/>
      <c r="E3" s="95"/>
      <c r="F3" s="95"/>
      <c r="G3" s="95"/>
    </row>
    <row r="4" spans="1:9" s="5" customFormat="1" ht="30.75" customHeight="1" x14ac:dyDescent="0.3">
      <c r="A4" s="35"/>
      <c r="B4" s="35"/>
      <c r="C4" s="35"/>
      <c r="D4" s="35"/>
      <c r="E4" s="35"/>
      <c r="F4" s="10" t="s">
        <v>11</v>
      </c>
      <c r="G4" s="35"/>
    </row>
    <row r="5" spans="1:9" ht="33.75" customHeight="1" x14ac:dyDescent="0.25">
      <c r="A5" s="8" t="s">
        <v>1</v>
      </c>
      <c r="B5" s="8" t="s">
        <v>2</v>
      </c>
      <c r="C5" s="8" t="s">
        <v>12</v>
      </c>
      <c r="D5" s="8" t="s">
        <v>7</v>
      </c>
      <c r="E5" s="8" t="s">
        <v>8</v>
      </c>
      <c r="F5" s="8" t="s">
        <v>9</v>
      </c>
      <c r="G5" s="8" t="s">
        <v>3</v>
      </c>
      <c r="I5" s="10"/>
    </row>
    <row r="6" spans="1:9" x14ac:dyDescent="0.25">
      <c r="A6" s="7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</row>
    <row r="7" spans="1:9" ht="43.5" x14ac:dyDescent="0.25">
      <c r="A7" s="11"/>
      <c r="B7" s="44" t="s">
        <v>53</v>
      </c>
      <c r="C7" s="43"/>
      <c r="D7" s="43"/>
      <c r="E7" s="43"/>
      <c r="F7" s="43"/>
      <c r="G7" s="43"/>
    </row>
    <row r="8" spans="1:9" ht="15.75" x14ac:dyDescent="0.25">
      <c r="A8" s="32" t="s">
        <v>5</v>
      </c>
      <c r="B8" s="33" t="s">
        <v>54</v>
      </c>
      <c r="C8" s="34">
        <f>SUM(C9:C10)/2</f>
        <v>31.475999999999999</v>
      </c>
      <c r="D8" s="34">
        <f>SUM(D9:D10)/2</f>
        <v>31.475999999999999</v>
      </c>
      <c r="E8" s="34">
        <f>SUM(E9:E10)/2</f>
        <v>31.475999999999999</v>
      </c>
      <c r="F8" s="34">
        <f>SUM(F9:F10)/2</f>
        <v>31.475999999999999</v>
      </c>
      <c r="G8" s="9"/>
    </row>
    <row r="9" spans="1:9" ht="31.5" x14ac:dyDescent="0.25">
      <c r="A9" s="26"/>
      <c r="B9" s="27" t="s">
        <v>78</v>
      </c>
      <c r="C9" s="29">
        <f>SUM(C10)</f>
        <v>31.475999999999999</v>
      </c>
      <c r="D9" s="29">
        <f>SUM(D10)</f>
        <v>31.475999999999999</v>
      </c>
      <c r="E9" s="29">
        <f>SUM(E10)</f>
        <v>31.475999999999999</v>
      </c>
      <c r="F9" s="29">
        <f>SUM(F10)</f>
        <v>31.475999999999999</v>
      </c>
      <c r="G9" s="28"/>
    </row>
    <row r="10" spans="1:9" ht="47.25" x14ac:dyDescent="0.25">
      <c r="A10" s="30"/>
      <c r="B10" s="38" t="s">
        <v>79</v>
      </c>
      <c r="C10" s="39">
        <v>31.475999999999999</v>
      </c>
      <c r="D10" s="39">
        <f>C10</f>
        <v>31.475999999999999</v>
      </c>
      <c r="E10" s="39">
        <f>D10</f>
        <v>31.475999999999999</v>
      </c>
      <c r="F10" s="39">
        <f>E10</f>
        <v>31.475999999999999</v>
      </c>
      <c r="G10" s="31"/>
    </row>
    <row r="11" spans="1:9" ht="15.75" x14ac:dyDescent="0.25">
      <c r="A11" s="45"/>
      <c r="B11" s="46"/>
      <c r="C11" s="47"/>
      <c r="D11" s="47"/>
      <c r="E11" s="47"/>
      <c r="F11" s="47"/>
      <c r="G11" s="48"/>
    </row>
    <row r="12" spans="1:9" ht="15" customHeight="1" x14ac:dyDescent="0.25">
      <c r="D12" s="84" t="s">
        <v>80</v>
      </c>
      <c r="E12" s="84"/>
      <c r="F12" s="84"/>
      <c r="G12" s="84"/>
    </row>
    <row r="13" spans="1:9" ht="15.75" x14ac:dyDescent="0.25">
      <c r="D13" s="85" t="s">
        <v>6</v>
      </c>
      <c r="E13" s="85"/>
      <c r="F13" s="85"/>
      <c r="G13" s="85"/>
    </row>
  </sheetData>
  <mergeCells count="4">
    <mergeCell ref="E1:G1"/>
    <mergeCell ref="A3:G3"/>
    <mergeCell ref="D12:G12"/>
    <mergeCell ref="D13:G13"/>
  </mergeCells>
  <pageMargins left="0.55000000000000004" right="0.17" top="0.8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8" sqref="E8"/>
    </sheetView>
  </sheetViews>
  <sheetFormatPr defaultRowHeight="15" x14ac:dyDescent="0.25"/>
  <cols>
    <col min="1" max="1" width="5.42578125" style="1" customWidth="1"/>
    <col min="2" max="2" width="30.7109375" style="1" customWidth="1"/>
    <col min="3" max="4" width="14.7109375" style="1" customWidth="1"/>
    <col min="5" max="5" width="13" style="1" customWidth="1"/>
    <col min="6" max="6" width="11.28515625" style="1" customWidth="1"/>
    <col min="7" max="7" width="7.42578125" style="1" customWidth="1"/>
    <col min="8" max="16384" width="9.140625" style="1"/>
  </cols>
  <sheetData>
    <row r="1" spans="1:7" ht="15.75" x14ac:dyDescent="0.25">
      <c r="A1" s="2" t="s">
        <v>0</v>
      </c>
      <c r="B1" s="4"/>
      <c r="C1" s="3"/>
      <c r="D1" s="94" t="s">
        <v>28</v>
      </c>
      <c r="E1" s="94"/>
      <c r="F1" s="94"/>
      <c r="G1" s="94"/>
    </row>
    <row r="2" spans="1:7" ht="24" customHeight="1" x14ac:dyDescent="0.25"/>
    <row r="3" spans="1:7" s="5" customFormat="1" ht="24" customHeight="1" x14ac:dyDescent="0.3">
      <c r="A3" s="87" t="s">
        <v>31</v>
      </c>
      <c r="B3" s="88"/>
      <c r="C3" s="88"/>
      <c r="D3" s="88"/>
      <c r="E3" s="88"/>
      <c r="F3" s="88"/>
      <c r="G3" s="88"/>
    </row>
    <row r="4" spans="1:7" ht="32.25" customHeight="1" x14ac:dyDescent="0.25">
      <c r="F4" s="10" t="s">
        <v>11</v>
      </c>
    </row>
    <row r="5" spans="1:7" ht="80.25" customHeight="1" x14ac:dyDescent="0.25">
      <c r="A5" s="55" t="s">
        <v>1</v>
      </c>
      <c r="B5" s="55" t="s">
        <v>2</v>
      </c>
      <c r="C5" s="55" t="s">
        <v>22</v>
      </c>
      <c r="D5" s="8" t="s">
        <v>15</v>
      </c>
      <c r="E5" s="8" t="s">
        <v>26</v>
      </c>
      <c r="F5" s="56" t="s">
        <v>76</v>
      </c>
      <c r="G5" s="8" t="s">
        <v>3</v>
      </c>
    </row>
    <row r="6" spans="1:7" x14ac:dyDescent="0.2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</row>
    <row r="7" spans="1:7" x14ac:dyDescent="0.25">
      <c r="A7" s="7"/>
      <c r="B7" s="21" t="s">
        <v>4</v>
      </c>
      <c r="C7" s="18">
        <f>C8</f>
        <v>10683.102999999999</v>
      </c>
      <c r="D7" s="18">
        <f>D8</f>
        <v>10683.102999999999</v>
      </c>
      <c r="E7" s="18">
        <f>E8</f>
        <v>5000</v>
      </c>
      <c r="F7" s="18">
        <f>F8</f>
        <v>4220</v>
      </c>
      <c r="G7" s="6"/>
    </row>
    <row r="8" spans="1:7" ht="94.5" x14ac:dyDescent="0.25">
      <c r="A8" s="7">
        <v>1</v>
      </c>
      <c r="B8" s="16" t="s">
        <v>32</v>
      </c>
      <c r="C8" s="22">
        <v>10683.102999999999</v>
      </c>
      <c r="D8" s="22">
        <f>C8</f>
        <v>10683.102999999999</v>
      </c>
      <c r="E8" s="22">
        <v>5000</v>
      </c>
      <c r="F8" s="22">
        <v>4220</v>
      </c>
      <c r="G8" s="22"/>
    </row>
    <row r="10" spans="1:7" ht="15" customHeight="1" x14ac:dyDescent="0.25">
      <c r="D10" s="84" t="s">
        <v>77</v>
      </c>
      <c r="E10" s="84"/>
      <c r="F10" s="84"/>
      <c r="G10" s="84"/>
    </row>
    <row r="11" spans="1:7" ht="15.75" x14ac:dyDescent="0.25">
      <c r="D11" s="85" t="s">
        <v>6</v>
      </c>
      <c r="E11" s="85"/>
      <c r="F11" s="85"/>
      <c r="G11" s="85"/>
    </row>
  </sheetData>
  <mergeCells count="4">
    <mergeCell ref="D1:G1"/>
    <mergeCell ref="A3:G3"/>
    <mergeCell ref="D10:G10"/>
    <mergeCell ref="D11:G11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8" sqref="C8:D8"/>
    </sheetView>
  </sheetViews>
  <sheetFormatPr defaultRowHeight="15" x14ac:dyDescent="0.25"/>
  <cols>
    <col min="1" max="1" width="5.42578125" style="1" customWidth="1"/>
    <col min="2" max="2" width="30.7109375" style="1" customWidth="1"/>
    <col min="3" max="4" width="14.7109375" style="1" customWidth="1"/>
    <col min="5" max="5" width="13" style="1" customWidth="1"/>
    <col min="6" max="6" width="11.28515625" style="1" customWidth="1"/>
    <col min="7" max="7" width="7.42578125" style="1" customWidth="1"/>
    <col min="8" max="16384" width="9.140625" style="1"/>
  </cols>
  <sheetData>
    <row r="1" spans="1:7" ht="15.75" x14ac:dyDescent="0.25">
      <c r="A1" s="2" t="s">
        <v>0</v>
      </c>
      <c r="B1" s="4"/>
      <c r="C1" s="3"/>
      <c r="D1" s="94" t="s">
        <v>28</v>
      </c>
      <c r="E1" s="94"/>
      <c r="F1" s="94"/>
      <c r="G1" s="94"/>
    </row>
    <row r="2" spans="1:7" ht="24" customHeight="1" x14ac:dyDescent="0.25"/>
    <row r="3" spans="1:7" s="5" customFormat="1" ht="24" customHeight="1" x14ac:dyDescent="0.3">
      <c r="A3" s="87" t="s">
        <v>31</v>
      </c>
      <c r="B3" s="88"/>
      <c r="C3" s="88"/>
      <c r="D3" s="88"/>
      <c r="E3" s="88"/>
      <c r="F3" s="88"/>
      <c r="G3" s="88"/>
    </row>
    <row r="4" spans="1:7" ht="32.25" customHeight="1" x14ac:dyDescent="0.25">
      <c r="F4" s="10" t="s">
        <v>11</v>
      </c>
    </row>
    <row r="5" spans="1:7" ht="80.25" customHeight="1" x14ac:dyDescent="0.25">
      <c r="A5" s="53" t="s">
        <v>1</v>
      </c>
      <c r="B5" s="53" t="s">
        <v>2</v>
      </c>
      <c r="C5" s="53" t="s">
        <v>22</v>
      </c>
      <c r="D5" s="8" t="s">
        <v>15</v>
      </c>
      <c r="E5" s="8" t="s">
        <v>26</v>
      </c>
      <c r="F5" s="54" t="s">
        <v>73</v>
      </c>
      <c r="G5" s="8" t="s">
        <v>3</v>
      </c>
    </row>
    <row r="6" spans="1:7" x14ac:dyDescent="0.2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</row>
    <row r="7" spans="1:7" x14ac:dyDescent="0.25">
      <c r="A7" s="7"/>
      <c r="B7" s="21" t="s">
        <v>4</v>
      </c>
      <c r="C7" s="18">
        <f>C8</f>
        <v>2537.3969999999999</v>
      </c>
      <c r="D7" s="18">
        <f>D8</f>
        <v>2537.3969999999999</v>
      </c>
      <c r="E7" s="18">
        <f>E8</f>
        <v>0</v>
      </c>
      <c r="F7" s="18">
        <f>F8</f>
        <v>174</v>
      </c>
      <c r="G7" s="6"/>
    </row>
    <row r="8" spans="1:7" ht="31.5" x14ac:dyDescent="0.25">
      <c r="A8" s="7">
        <v>1</v>
      </c>
      <c r="B8" s="19" t="s">
        <v>68</v>
      </c>
      <c r="C8" s="22">
        <f>'B04 (Tru so)'!C8</f>
        <v>2537.3969999999999</v>
      </c>
      <c r="D8" s="22">
        <f>C8</f>
        <v>2537.3969999999999</v>
      </c>
      <c r="E8" s="22">
        <v>0</v>
      </c>
      <c r="F8" s="22">
        <f>'B03 (Sua tru so)'!E9</f>
        <v>174</v>
      </c>
      <c r="G8" s="22"/>
    </row>
    <row r="10" spans="1:7" ht="15" customHeight="1" x14ac:dyDescent="0.25">
      <c r="D10" s="84" t="s">
        <v>74</v>
      </c>
      <c r="E10" s="84"/>
      <c r="F10" s="84"/>
      <c r="G10" s="84"/>
    </row>
    <row r="11" spans="1:7" ht="15.75" x14ac:dyDescent="0.25">
      <c r="D11" s="85" t="s">
        <v>6</v>
      </c>
      <c r="E11" s="85"/>
      <c r="F11" s="85"/>
      <c r="G11" s="85"/>
    </row>
  </sheetData>
  <mergeCells count="4">
    <mergeCell ref="D1:G1"/>
    <mergeCell ref="A3:G3"/>
    <mergeCell ref="D10:G10"/>
    <mergeCell ref="D11:G11"/>
  </mergeCells>
  <pageMargins left="0.64" right="0.17" top="0.8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1" sqref="D11:G11"/>
    </sheetView>
  </sheetViews>
  <sheetFormatPr defaultRowHeight="15" x14ac:dyDescent="0.25"/>
  <cols>
    <col min="1" max="1" width="5.42578125" style="1" customWidth="1"/>
    <col min="2" max="2" width="30.7109375" style="1" customWidth="1"/>
    <col min="3" max="4" width="14.7109375" style="1" customWidth="1"/>
    <col min="5" max="5" width="13" style="1" customWidth="1"/>
    <col min="6" max="6" width="11.28515625" style="1" customWidth="1"/>
    <col min="7" max="7" width="7.42578125" style="1" customWidth="1"/>
    <col min="8" max="16384" width="9.140625" style="1"/>
  </cols>
  <sheetData>
    <row r="1" spans="1:7" ht="15.75" x14ac:dyDescent="0.25">
      <c r="A1" s="2" t="s">
        <v>0</v>
      </c>
      <c r="B1" s="4"/>
      <c r="C1" s="3"/>
      <c r="D1" s="94" t="s">
        <v>28</v>
      </c>
      <c r="E1" s="94"/>
      <c r="F1" s="94"/>
      <c r="G1" s="94"/>
    </row>
    <row r="2" spans="1:7" ht="24" customHeight="1" x14ac:dyDescent="0.25"/>
    <row r="3" spans="1:7" s="5" customFormat="1" ht="24" customHeight="1" x14ac:dyDescent="0.3">
      <c r="A3" s="87" t="s">
        <v>31</v>
      </c>
      <c r="B3" s="88"/>
      <c r="C3" s="88"/>
      <c r="D3" s="88"/>
      <c r="E3" s="88"/>
      <c r="F3" s="88"/>
      <c r="G3" s="88"/>
    </row>
    <row r="4" spans="1:7" ht="32.25" customHeight="1" x14ac:dyDescent="0.25">
      <c r="F4" s="10" t="s">
        <v>11</v>
      </c>
    </row>
    <row r="5" spans="1:7" ht="80.25" customHeight="1" x14ac:dyDescent="0.25">
      <c r="A5" s="53" t="s">
        <v>1</v>
      </c>
      <c r="B5" s="53" t="s">
        <v>2</v>
      </c>
      <c r="C5" s="53" t="s">
        <v>22</v>
      </c>
      <c r="D5" s="8" t="s">
        <v>15</v>
      </c>
      <c r="E5" s="8" t="s">
        <v>26</v>
      </c>
      <c r="F5" s="54" t="s">
        <v>73</v>
      </c>
      <c r="G5" s="8" t="s">
        <v>3</v>
      </c>
    </row>
    <row r="6" spans="1:7" x14ac:dyDescent="0.2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</row>
    <row r="7" spans="1:7" x14ac:dyDescent="0.25">
      <c r="A7" s="7"/>
      <c r="B7" s="21" t="s">
        <v>4</v>
      </c>
      <c r="C7" s="18">
        <f>C8</f>
        <v>4905.4459999999999</v>
      </c>
      <c r="D7" s="18">
        <f>D8</f>
        <v>4905.4459999999999</v>
      </c>
      <c r="E7" s="18">
        <f>E8</f>
        <v>0</v>
      </c>
      <c r="F7" s="18">
        <f>F8</f>
        <v>249</v>
      </c>
      <c r="G7" s="6"/>
    </row>
    <row r="8" spans="1:7" ht="47.25" x14ac:dyDescent="0.25">
      <c r="A8" s="7">
        <v>1</v>
      </c>
      <c r="B8" s="19" t="s">
        <v>65</v>
      </c>
      <c r="C8" s="22">
        <f>'B04 (ATLD)'!C8</f>
        <v>4905.4459999999999</v>
      </c>
      <c r="D8" s="22">
        <f>C8</f>
        <v>4905.4459999999999</v>
      </c>
      <c r="E8" s="22">
        <v>0</v>
      </c>
      <c r="F8" s="22">
        <f>'B03 (ATLD)'!E9</f>
        <v>249</v>
      </c>
      <c r="G8" s="22"/>
    </row>
    <row r="10" spans="1:7" ht="15" customHeight="1" x14ac:dyDescent="0.25">
      <c r="D10" s="84" t="s">
        <v>75</v>
      </c>
      <c r="E10" s="84"/>
      <c r="F10" s="84"/>
      <c r="G10" s="84"/>
    </row>
    <row r="11" spans="1:7" ht="15.75" x14ac:dyDescent="0.25">
      <c r="D11" s="85" t="s">
        <v>6</v>
      </c>
      <c r="E11" s="85"/>
      <c r="F11" s="85"/>
      <c r="G11" s="85"/>
    </row>
  </sheetData>
  <mergeCells count="4">
    <mergeCell ref="D1:G1"/>
    <mergeCell ref="A3:G3"/>
    <mergeCell ref="D10:G10"/>
    <mergeCell ref="D11:G11"/>
  </mergeCells>
  <pageMargins left="0.64" right="0.17" top="0.8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E4501A2-B2E5-43FB-B493-4B432E8EAF59}"/>
</file>

<file path=customXml/itemProps2.xml><?xml version="1.0" encoding="utf-8"?>
<ds:datastoreItem xmlns:ds="http://schemas.openxmlformats.org/officeDocument/2006/customXml" ds:itemID="{572D734A-28F7-4DB9-A913-2BF346172B69}"/>
</file>

<file path=customXml/itemProps3.xml><?xml version="1.0" encoding="utf-8"?>
<ds:datastoreItem xmlns:ds="http://schemas.openxmlformats.org/officeDocument/2006/customXml" ds:itemID="{81325F9A-CAB9-45B0-9865-A232B6F90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B03 (QT theo nien độ 2018 2 (2</vt:lpstr>
      <vt:lpstr>B03 (QT theo nien độ 2020</vt:lpstr>
      <vt:lpstr>B03 (QT theo nien độ 2018 2019)</vt:lpstr>
      <vt:lpstr>B05 (TT TDC)</vt:lpstr>
      <vt:lpstr>B05 (cHUAN BI DAU TU)</vt:lpstr>
      <vt:lpstr>B02 (giam sat TBCD)</vt:lpstr>
      <vt:lpstr>B05 (DA CNSH bo sung)</vt:lpstr>
      <vt:lpstr>B05 (Tru so)</vt:lpstr>
      <vt:lpstr>B05 (ATLD)</vt:lpstr>
      <vt:lpstr>B04 (Tru so)</vt:lpstr>
      <vt:lpstr>B04 (ATLD)</vt:lpstr>
      <vt:lpstr>B03 (Sua tru so)</vt:lpstr>
      <vt:lpstr>B03 (ATLD)</vt:lpstr>
      <vt:lpstr>B02 (Đấu thầu)</vt:lpstr>
      <vt:lpstr>B02 (Tham đinh gia BTC value</vt:lpstr>
      <vt:lpstr>B02 (goi Thiet bi)</vt:lpstr>
      <vt:lpstr>B02 (DA CNSH - Goi 1+3+6)</vt:lpstr>
      <vt:lpstr>B04 (2020)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keywords/>
  <dc:description/>
  <cp:lastModifiedBy>AutoBVT</cp:lastModifiedBy>
  <cp:lastPrinted>2020-04-23T09:17:30Z</cp:lastPrinted>
  <dcterms:created xsi:type="dcterms:W3CDTF">2018-05-17T08:06:23Z</dcterms:created>
  <dcterms:modified xsi:type="dcterms:W3CDTF">2020-04-23T09:36:04Z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