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Du lieu Oanh\Data\Nam 2018\BC dinh ky\BC ICT Index\CQNN\"/>
    </mc:Choice>
  </mc:AlternateContent>
  <bookViews>
    <workbookView xWindow="0" yWindow="0" windowWidth="20400" windowHeight="7650"/>
  </bookViews>
  <sheets>
    <sheet name="Phiếu điều tra" sheetId="1" r:id="rId1"/>
    <sheet name="CSDL chuyên ngành" sheetId="2" r:id="rId2"/>
    <sheet name="Phần mềm nguồn mở" sheetId="3" r:id="rId3"/>
  </sheets>
  <definedNames>
    <definedName name="_xlnm.Print_Titles" localSheetId="0">'Phiếu điều tra'!$18:$18</definedName>
  </definedNames>
  <calcPr calcId="162913"/>
</workbook>
</file>

<file path=xl/calcChain.xml><?xml version="1.0" encoding="utf-8"?>
<calcChain xmlns="http://schemas.openxmlformats.org/spreadsheetml/2006/main">
  <c r="H118" i="1" l="1"/>
  <c r="H117" i="1"/>
  <c r="H116" i="1"/>
  <c r="H115" i="1"/>
  <c r="H114" i="1"/>
  <c r="H112" i="1"/>
  <c r="H111" i="1"/>
  <c r="H107" i="1"/>
  <c r="H106" i="1"/>
  <c r="H105" i="1"/>
  <c r="H104" i="1"/>
  <c r="H103" i="1"/>
  <c r="H102" i="1"/>
  <c r="H99" i="1"/>
  <c r="H98" i="1"/>
  <c r="H97" i="1"/>
  <c r="H94" i="1"/>
  <c r="H93" i="1"/>
  <c r="H92" i="1"/>
  <c r="H91" i="1"/>
  <c r="H90" i="1"/>
  <c r="H84" i="1"/>
  <c r="H83" i="1"/>
  <c r="H82" i="1"/>
  <c r="H81" i="1"/>
  <c r="H80" i="1"/>
  <c r="H79" i="1"/>
  <c r="H77" i="1"/>
  <c r="H76" i="1"/>
  <c r="H47" i="1"/>
  <c r="H46" i="1"/>
  <c r="H44" i="1"/>
  <c r="H43" i="1"/>
  <c r="H42" i="1"/>
  <c r="H41" i="1"/>
  <c r="H40" i="1"/>
  <c r="H32" i="1"/>
  <c r="H30" i="1"/>
  <c r="H29" i="1"/>
  <c r="H28" i="1"/>
  <c r="H27" i="1"/>
  <c r="H26" i="1"/>
  <c r="H25" i="1"/>
  <c r="H20" i="1" l="1"/>
  <c r="H13" i="1" l="1"/>
  <c r="H70" i="1" l="1"/>
  <c r="H69" i="1"/>
  <c r="H14" i="1"/>
  <c r="H68" i="1"/>
  <c r="H67" i="1"/>
  <c r="H66" i="1"/>
  <c r="H64" i="1"/>
  <c r="H63" i="1"/>
  <c r="H61" i="1"/>
  <c r="H62" i="1"/>
  <c r="H60" i="1"/>
  <c r="H59" i="1"/>
  <c r="H58" i="1"/>
  <c r="H57" i="1"/>
  <c r="H56" i="1"/>
  <c r="H55" i="1"/>
  <c r="H54" i="1"/>
  <c r="H53" i="1"/>
  <c r="H71" i="1"/>
  <c r="H22" i="1"/>
  <c r="H23" i="1"/>
  <c r="H21" i="1"/>
</calcChain>
</file>

<file path=xl/sharedStrings.xml><?xml version="1.0" encoding="utf-8"?>
<sst xmlns="http://schemas.openxmlformats.org/spreadsheetml/2006/main" count="280" uniqueCount="173">
  <si>
    <t>THÔNG TIN CHUNG</t>
  </si>
  <si>
    <t>Email</t>
  </si>
  <si>
    <t>Năm 2016</t>
  </si>
  <si>
    <t>Năm 2017</t>
  </si>
  <si>
    <t>Chỉ tiêu</t>
  </si>
  <si>
    <t>Giải thích biến động</t>
  </si>
  <si>
    <t>HẠ TẦNG KỸ THUẬT CNTT</t>
  </si>
  <si>
    <t>Đơn vị tính</t>
  </si>
  <si>
    <t>Người</t>
  </si>
  <si>
    <t>Thủ tục</t>
  </si>
  <si>
    <t>Máy</t>
  </si>
  <si>
    <t>Kbps</t>
  </si>
  <si>
    <t>Leased Line</t>
  </si>
  <si>
    <t>FTTH</t>
  </si>
  <si>
    <t>xDSL (ADSL và SDSL)</t>
  </si>
  <si>
    <t>Băng rộng khác</t>
  </si>
  <si>
    <t>Máy tính để bàn</t>
  </si>
  <si>
    <t>Máy tính xách tay</t>
  </si>
  <si>
    <t>Máy chủ</t>
  </si>
  <si>
    <t>1.1</t>
  </si>
  <si>
    <t>1.2</t>
  </si>
  <si>
    <t>1.3</t>
  </si>
  <si>
    <t>6.1</t>
  </si>
  <si>
    <t>Máy tính</t>
  </si>
  <si>
    <t>6.2</t>
  </si>
  <si>
    <t>Tường lửa</t>
  </si>
  <si>
    <t>Lọc thư rác</t>
  </si>
  <si>
    <t>Phần mềm bảo mật/diệt virut</t>
  </si>
  <si>
    <t>Hệ thống cảnh báo truy nhập trái phép</t>
  </si>
  <si>
    <t>Giải pháp khác (Ghi rõ tên giải pháp)</t>
  </si>
  <si>
    <t>Triển khai hệ thống an toàn thông tin, an toàn dữ liệu</t>
  </si>
  <si>
    <t>STT</t>
  </si>
  <si>
    <t>Băng từ</t>
  </si>
  <si>
    <t>Tủ đĩa</t>
  </si>
  <si>
    <t>SAN</t>
  </si>
  <si>
    <t>NAS</t>
  </si>
  <si>
    <t>DAS</t>
  </si>
  <si>
    <t>VND</t>
  </si>
  <si>
    <t>HẠ TẦNG NHÂN LỰC CNTT</t>
  </si>
  <si>
    <t>B.</t>
  </si>
  <si>
    <t>A.</t>
  </si>
  <si>
    <t>D.</t>
  </si>
  <si>
    <t>C.</t>
  </si>
  <si>
    <t>ỨNG DỤNG CNTT</t>
  </si>
  <si>
    <t>•</t>
  </si>
  <si>
    <t>Quản lý văn bản và điều hành trên môi trường mạng</t>
  </si>
  <si>
    <t>Quản lý nhân sự</t>
  </si>
  <si>
    <t>Quản lý tài chính - kế toán</t>
  </si>
  <si>
    <t>Ứng dụng chữ ký số</t>
  </si>
  <si>
    <t>Ứng dụng khác (Liệt kê chi tiết)</t>
  </si>
  <si>
    <t>TT</t>
  </si>
  <si>
    <t xml:space="preserve">Tên cơ sở dữ liệu </t>
  </si>
  <si>
    <t>Ghi chú</t>
  </si>
  <si>
    <t>Tên phần mềm nguồn mở</t>
  </si>
  <si>
    <t>Lĩnh vực ứng dụng</t>
  </si>
  <si>
    <t>Số đơn vị đã triển khai</t>
  </si>
  <si>
    <t>I</t>
  </si>
  <si>
    <t>CSDL đang chuẩn bị</t>
  </si>
  <si>
    <t>II</t>
  </si>
  <si>
    <t>CSDL đang xây dựng</t>
  </si>
  <si>
    <t>III</t>
  </si>
  <si>
    <t>CSDL đã đưa vào sử dụng</t>
  </si>
  <si>
    <t>Nội bộ</t>
  </si>
  <si>
    <t>Giấy mời họp</t>
  </si>
  <si>
    <t>Tài liệu phục vụ cuộc họp</t>
  </si>
  <si>
    <t>Văn bản để biết, để báo cáo</t>
  </si>
  <si>
    <t>Thông báo chung của cơ quan</t>
  </si>
  <si>
    <t>Các tài liệu cần trao đổi trong quá trình xử lý công việc</t>
  </si>
  <si>
    <t>Các hoạt động nội bộ khác (ghi cụ thể)</t>
  </si>
  <si>
    <t>Với cơ quan, tổ chức, cá nhân bên ngoài</t>
  </si>
  <si>
    <t>Văn bản hành chính</t>
  </si>
  <si>
    <t>Hồ sơ công việc</t>
  </si>
  <si>
    <t>Gửi bản điện tử kèm theo văn bản giấy cho UBND các cấp</t>
  </si>
  <si>
    <t>Triển khai ứng dụng phần mềm nguồn mở</t>
  </si>
  <si>
    <t>5.1</t>
  </si>
  <si>
    <t xml:space="preserve">Tỷ lệ máy trạm cài đặt phần mềm văn phòng OpenOffice: </t>
  </si>
  <si>
    <t xml:space="preserve">Tỷ lệ máy trạm cài đặt phần mềm thư điện tử ThunderBird: </t>
  </si>
  <si>
    <t>Tỷ lệ máy trạm cài đặt phần mềm bộ gõ tiếng Việt Unikey:</t>
  </si>
  <si>
    <t>Tỷ lệ máy trạm cài đặt hệ điều hành PMNM:</t>
  </si>
  <si>
    <t>Tỷ lệ máy chủ cài đặt hệ điều hành PMNM:</t>
  </si>
  <si>
    <t xml:space="preserve">Tỷ lệ máy trạm cài đặt phần mềm trình duyệt web FireFox: </t>
  </si>
  <si>
    <t>5.3</t>
  </si>
  <si>
    <t>Chia ra</t>
  </si>
  <si>
    <t>Dịch vụ</t>
  </si>
  <si>
    <t>Tổng số dịch vụ công trực tuyến mức độ 4</t>
  </si>
  <si>
    <t>Tổng số dịch vụ công trực tuyến mức độ 3</t>
  </si>
  <si>
    <t>Tổng số dịch vụ công trực tuyến mức độ 2</t>
  </si>
  <si>
    <t>Tổng số dịch vụ công trực tuyến mức độ 1</t>
  </si>
  <si>
    <t>%</t>
  </si>
  <si>
    <t>Họ và tên</t>
  </si>
  <si>
    <t>Bộ phận công tác</t>
  </si>
  <si>
    <t>Chức vụ</t>
  </si>
  <si>
    <t>Di động</t>
  </si>
  <si>
    <t>THÔNG TIN NGƯỜI ĐIỀN PHIẾU</t>
  </si>
  <si>
    <r>
      <t xml:space="preserve">Người kê khai 
</t>
    </r>
    <r>
      <rPr>
        <i/>
        <sz val="11"/>
        <color theme="1"/>
        <rFont val="Cambria"/>
        <family val="1"/>
        <charset val="163"/>
        <scheme val="major"/>
      </rPr>
      <t>(Ký và ghi rõ họ tên)</t>
    </r>
    <r>
      <rPr>
        <b/>
        <sz val="11"/>
        <color theme="1"/>
        <rFont val="Cambria"/>
        <family val="1"/>
        <charset val="163"/>
        <scheme val="major"/>
      </rPr>
      <t xml:space="preserve">
</t>
    </r>
  </si>
  <si>
    <t>PHỤ LỤC II - DANH SÁCH CÁC PHẦN MỀM NGUỒN MỞ TỰ PHÁT TRIỂN</t>
  </si>
  <si>
    <t>Điện thoại cố định</t>
  </si>
  <si>
    <t>Hệ thống hội nghị trực tuyến (Đánh dấu X vào ô)</t>
  </si>
  <si>
    <t>Có</t>
  </si>
  <si>
    <t>Không</t>
  </si>
  <si>
    <t>Tỷ lệ biết đọc biết viết ở người lớn (từ 15 tuổi trở lên)</t>
  </si>
  <si>
    <t>Tỷ lệ học sinh đến trường trong độ tuổi đi học (từ 6 đến 18 tuổi)</t>
  </si>
  <si>
    <t>Tổng số các trường tiểu học</t>
  </si>
  <si>
    <t>Tổng số các trường trung học cơ sở</t>
  </si>
  <si>
    <t>Tổng số các trường trung học phổ thông</t>
  </si>
  <si>
    <t>Tổng số các trường tiểu học có giảng dạy tin học</t>
  </si>
  <si>
    <t>Tổng số các trường trung học cơ sở có giảng dạy tin học</t>
  </si>
  <si>
    <t>Tổng số các trường trung học phổ thông có giảng dạy tin học</t>
  </si>
  <si>
    <t>Tổng số các trường đại học, cao đẳng trên địa bàn tỉnh</t>
  </si>
  <si>
    <t>Tổng số sinh viên các trường đại học, cao đẳng trên địa bàn tỉnh.</t>
  </si>
  <si>
    <t>Tổng số sinh viên có đào tạo chuyên ngành CNTT-TT các trường đại học, cao đẳng trên địa bàn tỉnh</t>
  </si>
  <si>
    <t>Trường</t>
  </si>
  <si>
    <t>Sinh viên</t>
  </si>
  <si>
    <t>Tổng số các trường đại học, cao đẳng trên địa bàn tỉnh có đào tạo chuyên ngành CNTT-TT</t>
  </si>
  <si>
    <t>HẠ TẦNG NHÂN LỰC CỦA XÃ HỘI</t>
  </si>
  <si>
    <t>HẠ TẦNG KỸ THUẬT TRONG CQNN</t>
  </si>
  <si>
    <t>Quản lý tài sản cố định</t>
  </si>
  <si>
    <t>Hệ thống một cửa điện tử</t>
  </si>
  <si>
    <t>Dịch vụ công trực tuyến</t>
  </si>
  <si>
    <t>7.1</t>
  </si>
  <si>
    <t>7.2</t>
  </si>
  <si>
    <t>7.2.1</t>
  </si>
  <si>
    <t>7.2.2</t>
  </si>
  <si>
    <t>5.2</t>
  </si>
  <si>
    <t>6.3</t>
  </si>
  <si>
    <t>……</t>
  </si>
  <si>
    <t>…..</t>
  </si>
  <si>
    <t>PHỤ LỤC I - DANH SÁCH CƠ SỞ DỮ LIỆU CỦA TỈNH</t>
  </si>
  <si>
    <t>Tổng số thủ tục hành chính (TTHC) còn hiệu lực của tỉnh</t>
  </si>
  <si>
    <t>UBND TỈNH TÂY NINH</t>
  </si>
  <si>
    <t>SỞ THÔNG TIN VÀ TRUYỀN THÔNG</t>
  </si>
  <si>
    <t>(Áp dụng đối với Sở Giáo dục và Đào tạo)</t>
  </si>
  <si>
    <r>
      <rPr>
        <b/>
        <i/>
        <sz val="11"/>
        <color theme="1"/>
        <rFont val="Cambria"/>
        <family val="1"/>
        <charset val="163"/>
        <scheme val="major"/>
      </rPr>
      <t>Hướng dẫn chung:</t>
    </r>
    <r>
      <rPr>
        <sz val="11"/>
        <color theme="1"/>
        <rFont val="Cambria"/>
        <family val="1"/>
        <charset val="163"/>
        <scheme val="major"/>
      </rPr>
      <t xml:space="preserve">
• Những trường hợp không có được số liệu chính xác, có thể sử dụng số ước tính gần đúng nhất có thể. Trong trường hợp không thể ước tính hoặc thu thập được số liệu thì ghi bằng 0 hoặc số liệu của năm trước và giải thích.
• Thời điểm và số liệu thống kê:
 - Cột Năm 2017: lấy số liệu tính đến 31/12/2017. Nếu số liệu không có chú thích gì về thời điểm điều tra thì lấy số liệu đến 31/12/2017.
- Cột Năm 2016: ghi số liệu đã cung cấp tại Phiếu điều tra ICT Index 2017. Nếu cơ quan không tham gia ICT Index 2017 thì lấy số liệu đến 31/12/2016.
- Cột Giải thích biến động: Khi số liệu có sự thay đổi lớn giữa các năm, đề nghị giải thích lý do.
• Sau khi điền phiếu điều tra, đề nghị ghi rõ tên và thông tin liên hệ của cán bộ xử lý vào cuối phiếu điều tra để liên lạc, trao đổi khi cần.</t>
    </r>
  </si>
  <si>
    <t>Tên cơ quan/đơn vị: ………………………………………</t>
  </si>
  <si>
    <t>Tổng số cán bộ công chức, viên chức (CCVC) trong đơn vị</t>
  </si>
  <si>
    <t>Tổng số máy tính trong cơ quan, đơn vị</t>
  </si>
  <si>
    <t>Tổng số máy tính có kết nối Internet</t>
  </si>
  <si>
    <t>Tổng băng thông kết nối Internet của đơn vị theo từng loại kết nối (kbps)</t>
  </si>
  <si>
    <t>3.1</t>
  </si>
  <si>
    <t>3.2</t>
  </si>
  <si>
    <t>3.3</t>
  </si>
  <si>
    <t>3.4</t>
  </si>
  <si>
    <t>Tổng số máy tính trong đơn vị có cài đặt các phần mềm diệt và phòng chống virus</t>
  </si>
  <si>
    <t>Triển khai giải pháp an toàn thông tin (Đánh dấu X vào ô năm tương ứng)</t>
  </si>
  <si>
    <t>Triển khai giải pháp an toàn dữ liệu (Đánh dấu X vào ô năm tương ứng)</t>
  </si>
  <si>
    <t>Tổng đầu tư từ NSNN cho hạ tầng kỹ thuật của đơn vị</t>
  </si>
  <si>
    <t>Tổng đầu tư  từ NSNN cho hạ tầng an toàn thông tin của đơn vị</t>
  </si>
  <si>
    <t>HẠ TẦNG NHÂN LỰC CỦA CQ</t>
  </si>
  <si>
    <t>Tổng số cán bộ chuyên trách/phụ trách về CNTT của đơn vị</t>
  </si>
  <si>
    <t>Tổng số cán bộ chuyên trách/phụ trách về CNTT có trình độ đại học trở lên</t>
  </si>
  <si>
    <t>Tổng số cán bộ chuyên trách/phụ trách về an toàn thông tin của đơn vị</t>
  </si>
  <si>
    <t>Tổng số lượt CCVC của đơn vị được hướng dẫn sử dụng các phần mềm nguồn mở thông dụng (OpenOffice, ThunderBird, FireFox và Unikey hoặc các phần mềm nguồn mở khác)  trong năm</t>
  </si>
  <si>
    <t>Tổng số lượt CCVC của đơn vị được tập huấn về an toàn thông tin trong năm</t>
  </si>
  <si>
    <t>Tổng chi cho đào tạo CNTT của đơn vị</t>
  </si>
  <si>
    <t>Tổng số CCVC của đơn vị được cấp hòm thư điện tử chính thức (địa chỉ thư điện tử công vụ có dạng:  @tayninh.gov.vn)</t>
  </si>
  <si>
    <t>Tổng số CCVC của đơn vị sử dụng thư điện tử chính thức trên trong công việc</t>
  </si>
  <si>
    <r>
      <t xml:space="preserve">Triển khai các ứng dụng cơ bản (nếu có sử dụng đề nghị tích X </t>
    </r>
    <r>
      <rPr>
        <b/>
        <sz val="11"/>
        <color indexed="8"/>
        <rFont val="Times New Roman"/>
        <family val="1"/>
        <charset val="163"/>
      </rPr>
      <t>vào ô năm tương ứng)</t>
    </r>
  </si>
  <si>
    <t>Xây dựng cơ sở dữ liệu chuyên ngành (Cung cấp tại Phụ lục I - CSDL chuyên ngành)</t>
  </si>
  <si>
    <t>Sử dụng văn bản điện tử trong hoạt động của cơ quan  và các đơn vị trực thuộc</t>
  </si>
  <si>
    <t>Triển khai các văn bản điện tử (nếu có sử dụng đề nghị tích X vào ô năm tương ứng)</t>
  </si>
  <si>
    <t>5.1.1</t>
  </si>
  <si>
    <t>5.1.2</t>
  </si>
  <si>
    <t>Tại cơ quan, đơn vị</t>
  </si>
  <si>
    <t>Tổng số CCVC trong đơn vị sử dụng các phần mềm nguồn mở thông dụng trong công việc:</t>
  </si>
  <si>
    <t>Các PMNM do các đơn vị chuyên trách CNTT của các Bộ, ngành, và các đơn vị trực thuộc tự phát triển hoặc thuê đơn vị khác phát triển và đã triển khai ứng dụng cho cơ quan, đơn vị và các đơn vị trực thuộc sử dụng (Cung cấp tại Phụ lục II- Phần mềm nguồn mở)</t>
  </si>
  <si>
    <t>Tổng số dịch vụ hành chính công của đơn vị</t>
  </si>
  <si>
    <t xml:space="preserve">Tổng số dịch vụ công trực tuyến của đơn vị ở tất cả các mức độ </t>
  </si>
  <si>
    <t>7.2.3</t>
  </si>
  <si>
    <t>7.2.4</t>
  </si>
  <si>
    <t>Tổng đầu tư từ NSNN cho ứng dụng CNTT của đơn vị</t>
  </si>
  <si>
    <r>
      <t xml:space="preserve">Lãnh đạo đơn vị
</t>
    </r>
    <r>
      <rPr>
        <i/>
        <sz val="11"/>
        <color theme="1"/>
        <rFont val="Cambria"/>
        <family val="1"/>
        <charset val="163"/>
        <scheme val="major"/>
      </rPr>
      <t>(Ký tên, đóng dấu hoặc ký số)</t>
    </r>
    <r>
      <rPr>
        <b/>
        <sz val="11"/>
        <color theme="1"/>
        <rFont val="Cambria"/>
        <family val="1"/>
        <charset val="163"/>
        <scheme val="major"/>
      </rPr>
      <t xml:space="preserve">
</t>
    </r>
  </si>
  <si>
    <t>Ngày        tháng     năm  2018</t>
  </si>
  <si>
    <t>PHIẾU THU THẬP SỐ LIỆU VỀ MỨC ĐỘ SẴN SÀNG
 CHO PHÁT TRIỂN VÀ ỨNG DỤNG CNTT-TT NĂM 2018 TRÊN ĐỊA BÀN TỈNH TÂY NINH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</si>
</sst>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21" x14ac:knownFonts="1">
    <font>
      <sz val="11"/>
      <color theme="1"/>
      <name val="Calibri"/>
      <family val="2"/>
      <charset val="163"/>
      <scheme val="minor"/>
    </font>
    <font>
      <sz val="11"/>
      <color theme="1"/>
      <name val="Calibri"/>
      <family val="2"/>
      <charset val="163"/>
      <scheme val="minor"/>
    </font>
    <font>
      <sz val="12"/>
      <color theme="1"/>
      <name val="Times New Roman"/>
      <family val="1"/>
      <charset val="163"/>
    </font>
    <font>
      <b/>
      <sz val="12"/>
      <color theme="1"/>
      <name val="Times New Roman"/>
      <family val="1"/>
      <charset val="163"/>
    </font>
    <font>
      <sz val="11"/>
      <color theme="1"/>
      <name val="Cambria"/>
      <family val="1"/>
      <charset val="163"/>
      <scheme val="major"/>
    </font>
    <font>
      <b/>
      <i/>
      <sz val="11"/>
      <color theme="1"/>
      <name val="Cambria"/>
      <family val="1"/>
      <charset val="163"/>
      <scheme val="major"/>
    </font>
    <font>
      <b/>
      <sz val="13"/>
      <color theme="1"/>
      <name val="Cambria"/>
      <family val="1"/>
      <charset val="163"/>
      <scheme val="major"/>
    </font>
    <font>
      <b/>
      <sz val="11"/>
      <color theme="1"/>
      <name val="Cambria"/>
      <family val="1"/>
      <charset val="163"/>
      <scheme val="major"/>
    </font>
    <font>
      <i/>
      <sz val="11"/>
      <color theme="1"/>
      <name val="Cambria"/>
      <family val="1"/>
      <charset val="163"/>
      <scheme val="major"/>
    </font>
    <font>
      <i/>
      <sz val="12"/>
      <color theme="1"/>
      <name val="Times New Roman"/>
      <family val="1"/>
      <charset val="163"/>
    </font>
    <font>
      <sz val="12"/>
      <color theme="1"/>
      <name val="Cambria"/>
      <family val="1"/>
      <charset val="163"/>
      <scheme val="major"/>
    </font>
    <font>
      <b/>
      <sz val="12"/>
      <color theme="1"/>
      <name val="Cambria"/>
      <family val="1"/>
      <charset val="163"/>
      <scheme val="major"/>
    </font>
    <font>
      <sz val="11"/>
      <color theme="1"/>
      <name val="Times New Roman"/>
      <family val="1"/>
      <charset val="163"/>
    </font>
    <font>
      <sz val="11"/>
      <color rgb="FFFF0000"/>
      <name val="Cambria"/>
      <family val="1"/>
      <charset val="163"/>
      <scheme val="major"/>
    </font>
    <font>
      <b/>
      <sz val="11"/>
      <color theme="1"/>
      <name val="Times New Roman"/>
      <family val="1"/>
      <charset val="163"/>
    </font>
    <font>
      <b/>
      <i/>
      <sz val="11"/>
      <color theme="1"/>
      <name val="Times New Roman"/>
      <family val="1"/>
      <charset val="163"/>
    </font>
    <font>
      <i/>
      <sz val="11"/>
      <color theme="1"/>
      <name val="Times New Roman"/>
      <family val="1"/>
      <charset val="163"/>
    </font>
    <font>
      <sz val="13"/>
      <color theme="1"/>
      <name val="Cambria"/>
      <family val="1"/>
      <scheme val="major"/>
    </font>
    <font>
      <b/>
      <sz val="11"/>
      <color theme="1"/>
      <name val="Cambria"/>
      <family val="1"/>
      <scheme val="major"/>
    </font>
    <font>
      <b/>
      <sz val="11"/>
      <color indexed="8"/>
      <name val="Times New Roman"/>
      <family val="1"/>
      <charset val="163"/>
    </font>
    <font>
      <b/>
      <i/>
      <sz val="11"/>
      <color theme="1"/>
      <name val="Cambria"/>
      <family val="1"/>
      <scheme val="major"/>
    </font>
  </fonts>
  <fills count="5">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49">
    <xf numFmtId="0" fontId="0" fillId="0" borderId="0" xfId="0"/>
    <xf numFmtId="0" fontId="4" fillId="0" borderId="0" xfId="0" applyFont="1" applyAlignment="1">
      <alignment wrapText="1"/>
    </xf>
    <xf numFmtId="0" fontId="4" fillId="0" borderId="0" xfId="0" applyFont="1"/>
    <xf numFmtId="0" fontId="6" fillId="0" borderId="0" xfId="0" applyFont="1" applyAlignment="1">
      <alignment vertical="top" wrapText="1"/>
    </xf>
    <xf numFmtId="0" fontId="13" fillId="0" borderId="0" xfId="0" applyFont="1"/>
    <xf numFmtId="0" fontId="13" fillId="0" borderId="0" xfId="0" applyFont="1" applyAlignment="1"/>
    <xf numFmtId="0" fontId="4" fillId="0" borderId="0" xfId="0" applyFont="1" applyFill="1" applyBorder="1"/>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10"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10" fillId="0" borderId="0" xfId="0" applyFont="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11" fillId="0" borderId="0" xfId="0" applyFont="1" applyBorder="1" applyAlignment="1">
      <alignment horizontal="lef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3" borderId="9" xfId="0" applyFont="1" applyFill="1" applyBorder="1" applyAlignment="1">
      <alignment horizontal="center" vertical="center"/>
    </xf>
    <xf numFmtId="0" fontId="13" fillId="0" borderId="0" xfId="0" applyFont="1" applyAlignment="1">
      <alignment vertical="center"/>
    </xf>
    <xf numFmtId="0" fontId="7" fillId="0" borderId="1" xfId="0" applyFont="1" applyBorder="1" applyAlignment="1">
      <alignment horizontal="center" vertical="center" wrapText="1"/>
    </xf>
    <xf numFmtId="3" fontId="4" fillId="0" borderId="1" xfId="0" applyNumberFormat="1" applyFont="1" applyBorder="1" applyAlignment="1">
      <alignment horizontal="right" vertical="center"/>
    </xf>
    <xf numFmtId="0" fontId="4" fillId="0" borderId="1" xfId="0" applyFont="1" applyBorder="1" applyAlignment="1">
      <alignment vertical="center"/>
    </xf>
    <xf numFmtId="0" fontId="7" fillId="0" borderId="1"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3" fontId="7" fillId="3" borderId="1" xfId="0" applyNumberFormat="1" applyFont="1" applyFill="1" applyBorder="1" applyAlignment="1">
      <alignment horizontal="right" vertical="center" wrapText="1"/>
    </xf>
    <xf numFmtId="0" fontId="7" fillId="3" borderId="1" xfId="0" applyFont="1" applyFill="1" applyBorder="1" applyAlignment="1">
      <alignment vertical="center" wrapText="1"/>
    </xf>
    <xf numFmtId="0" fontId="13" fillId="0" borderId="8" xfId="0" applyFont="1" applyBorder="1" applyAlignment="1">
      <alignment vertical="center"/>
    </xf>
    <xf numFmtId="3" fontId="7" fillId="0" borderId="1" xfId="1" applyNumberFormat="1" applyFont="1" applyBorder="1" applyAlignment="1">
      <alignment horizontal="right" vertical="center"/>
    </xf>
    <xf numFmtId="0" fontId="4" fillId="0" borderId="1" xfId="0" applyFont="1" applyBorder="1" applyAlignment="1">
      <alignment horizontal="center" vertical="center"/>
    </xf>
    <xf numFmtId="3" fontId="4" fillId="0" borderId="1" xfId="1" applyNumberFormat="1" applyFont="1" applyBorder="1" applyAlignment="1">
      <alignment horizontal="right" vertical="center"/>
    </xf>
    <xf numFmtId="0" fontId="7" fillId="4" borderId="1" xfId="0" applyFont="1" applyFill="1" applyBorder="1" applyAlignment="1">
      <alignment horizontal="center" vertical="center"/>
    </xf>
    <xf numFmtId="3" fontId="4" fillId="0" borderId="1" xfId="1" applyNumberFormat="1" applyFont="1" applyBorder="1" applyAlignment="1">
      <alignment horizontal="center" vertical="center"/>
    </xf>
    <xf numFmtId="3" fontId="4" fillId="4" borderId="1" xfId="1" applyNumberFormat="1" applyFont="1" applyFill="1" applyBorder="1" applyAlignment="1">
      <alignment vertical="center"/>
    </xf>
    <xf numFmtId="3" fontId="4" fillId="0" borderId="1" xfId="1" applyNumberFormat="1" applyFont="1" applyBorder="1" applyAlignment="1">
      <alignment vertical="center"/>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4" fillId="0" borderId="1" xfId="0" applyFont="1" applyBorder="1" applyAlignment="1">
      <alignment horizontal="right" vertical="center"/>
    </xf>
    <xf numFmtId="0" fontId="13" fillId="0" borderId="0" xfId="0" applyFont="1" applyBorder="1" applyAlignment="1">
      <alignment vertical="center"/>
    </xf>
    <xf numFmtId="0" fontId="4" fillId="0" borderId="0" xfId="0" applyFont="1" applyBorder="1" applyAlignment="1">
      <alignment horizontal="right" vertical="center"/>
    </xf>
    <xf numFmtId="0" fontId="7" fillId="2" borderId="5" xfId="0" applyFont="1" applyFill="1" applyBorder="1" applyAlignment="1">
      <alignment horizontal="center" vertical="center"/>
    </xf>
    <xf numFmtId="0" fontId="7" fillId="2" borderId="5"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5" xfId="0" applyFont="1" applyFill="1" applyBorder="1" applyAlignment="1">
      <alignment horizontal="center" vertical="center" wrapText="1"/>
    </xf>
    <xf numFmtId="0" fontId="7" fillId="0" borderId="5" xfId="0" applyFont="1" applyFill="1" applyBorder="1" applyAlignment="1">
      <alignment horizontal="right" vertical="center" wrapText="1"/>
    </xf>
    <xf numFmtId="0" fontId="7" fillId="0" borderId="5" xfId="0" applyFont="1" applyFill="1" applyBorder="1" applyAlignment="1">
      <alignment vertical="center" wrapText="1"/>
    </xf>
    <xf numFmtId="10" fontId="4" fillId="0" borderId="1" xfId="2" applyNumberFormat="1" applyFont="1" applyFill="1" applyBorder="1" applyAlignment="1">
      <alignment horizontal="right" vertical="center" wrapText="1"/>
    </xf>
    <xf numFmtId="3" fontId="7" fillId="0" borderId="1" xfId="0" applyNumberFormat="1" applyFont="1" applyFill="1" applyBorder="1" applyAlignment="1">
      <alignment horizontal="right" vertical="center" wrapText="1"/>
    </xf>
    <xf numFmtId="3" fontId="4" fillId="0" borderId="1" xfId="0" applyNumberFormat="1" applyFont="1" applyFill="1" applyBorder="1" applyAlignment="1">
      <alignment horizontal="right" vertical="center"/>
    </xf>
    <xf numFmtId="0" fontId="4" fillId="0" borderId="1" xfId="0" applyFont="1" applyFill="1" applyBorder="1" applyAlignment="1">
      <alignment vertical="center"/>
    </xf>
    <xf numFmtId="0" fontId="13" fillId="0" borderId="0" xfId="0" applyFont="1" applyFill="1" applyBorder="1" applyAlignment="1">
      <alignment vertical="center"/>
    </xf>
    <xf numFmtId="0" fontId="7" fillId="0" borderId="6" xfId="0" applyFont="1" applyBorder="1" applyAlignment="1">
      <alignment horizontal="center" vertical="center"/>
    </xf>
    <xf numFmtId="3" fontId="4" fillId="0" borderId="6" xfId="0" applyNumberFormat="1" applyFont="1" applyBorder="1" applyAlignment="1">
      <alignment horizontal="right" vertical="center"/>
    </xf>
    <xf numFmtId="0" fontId="4" fillId="0" borderId="6" xfId="0" applyFont="1" applyBorder="1" applyAlignment="1">
      <alignment vertical="center"/>
    </xf>
    <xf numFmtId="0" fontId="7" fillId="0" borderId="5" xfId="0" applyFont="1" applyBorder="1" applyAlignment="1">
      <alignment horizontal="center" vertical="center"/>
    </xf>
    <xf numFmtId="3" fontId="4" fillId="0" borderId="5" xfId="0" applyNumberFormat="1" applyFont="1" applyBorder="1" applyAlignment="1">
      <alignment horizontal="right" vertical="center"/>
    </xf>
    <xf numFmtId="0" fontId="4" fillId="0" borderId="5" xfId="0" applyFont="1" applyBorder="1" applyAlignment="1">
      <alignment vertical="center"/>
    </xf>
    <xf numFmtId="3" fontId="4" fillId="0" borderId="1" xfId="0" applyNumberFormat="1" applyFont="1" applyBorder="1" applyAlignment="1">
      <alignment vertical="center"/>
    </xf>
    <xf numFmtId="0" fontId="7" fillId="0" borderId="0" xfId="0" applyFont="1" applyAlignment="1">
      <alignment horizontal="center" vertical="center"/>
    </xf>
    <xf numFmtId="0" fontId="8" fillId="0" borderId="2" xfId="0" applyFont="1" applyBorder="1" applyAlignment="1">
      <alignment horizontal="center" vertical="center"/>
    </xf>
    <xf numFmtId="0" fontId="4" fillId="0" borderId="2" xfId="0" applyFont="1" applyBorder="1" applyAlignment="1">
      <alignment horizontal="center" vertical="center"/>
    </xf>
    <xf numFmtId="10" fontId="4" fillId="0" borderId="1" xfId="2" applyNumberFormat="1" applyFont="1" applyBorder="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left" vertical="center"/>
    </xf>
    <xf numFmtId="0" fontId="7" fillId="0" borderId="1" xfId="0" applyFont="1" applyBorder="1" applyAlignment="1">
      <alignment horizontal="left" vertical="center"/>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3" fontId="3" fillId="0" borderId="1" xfId="0" applyNumberFormat="1" applyFont="1" applyBorder="1" applyAlignment="1">
      <alignment horizontal="justify" vertical="center" wrapText="1"/>
    </xf>
    <xf numFmtId="0" fontId="3" fillId="0" borderId="1" xfId="0" applyFont="1" applyBorder="1" applyAlignment="1">
      <alignment horizontal="justify" vertical="center" wrapText="1"/>
    </xf>
    <xf numFmtId="3" fontId="2" fillId="0" borderId="1" xfId="0" applyNumberFormat="1" applyFont="1" applyBorder="1" applyAlignment="1">
      <alignment horizontal="justify" vertical="center" wrapText="1"/>
    </xf>
    <xf numFmtId="0" fontId="2" fillId="0" borderId="0" xfId="0" applyFont="1" applyBorder="1" applyAlignment="1">
      <alignment horizontal="center" vertical="center" wrapText="1"/>
    </xf>
    <xf numFmtId="0" fontId="2" fillId="0" borderId="0" xfId="0" applyFont="1" applyBorder="1" applyAlignment="1">
      <alignment horizontal="justify" vertical="center" wrapText="1"/>
    </xf>
    <xf numFmtId="0" fontId="9" fillId="0" borderId="0" xfId="0" applyFont="1" applyAlignment="1">
      <alignment horizontal="justify" vertical="center"/>
    </xf>
    <xf numFmtId="0" fontId="0" fillId="0" borderId="0" xfId="0" applyAlignment="1">
      <alignment vertical="center"/>
    </xf>
    <xf numFmtId="0" fontId="3" fillId="0" borderId="1" xfId="0" applyFont="1" applyBorder="1" applyAlignment="1">
      <alignment horizontal="center" vertical="center" wrapText="1"/>
    </xf>
    <xf numFmtId="0" fontId="4" fillId="0" borderId="3" xfId="0" applyFont="1" applyBorder="1" applyAlignment="1">
      <alignment horizontal="left" vertical="center"/>
    </xf>
    <xf numFmtId="0" fontId="7" fillId="0" borderId="0" xfId="0" applyFont="1" applyBorder="1" applyAlignment="1">
      <alignment horizontal="left" vertical="center"/>
    </xf>
    <xf numFmtId="0" fontId="12" fillId="0" borderId="0" xfId="0" applyFont="1" applyBorder="1" applyAlignment="1">
      <alignment horizontal="left" vertical="center" wrapText="1"/>
    </xf>
    <xf numFmtId="0" fontId="7" fillId="0" borderId="0" xfId="0" applyFont="1" applyAlignment="1">
      <alignment horizontal="center" vertical="center"/>
    </xf>
    <xf numFmtId="0" fontId="4" fillId="0" borderId="1"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left" vertical="center"/>
    </xf>
    <xf numFmtId="0" fontId="20" fillId="0" borderId="1" xfId="0" applyFont="1" applyBorder="1" applyAlignment="1">
      <alignment horizontal="center" vertical="center"/>
    </xf>
    <xf numFmtId="0" fontId="5" fillId="3" borderId="1" xfId="0" applyFont="1" applyFill="1" applyBorder="1" applyAlignment="1">
      <alignment horizontal="center" vertical="center"/>
    </xf>
    <xf numFmtId="0" fontId="4" fillId="3" borderId="0" xfId="0" applyFont="1" applyFill="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2"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4" fillId="0" borderId="1" xfId="0" applyFont="1" applyBorder="1" applyAlignment="1">
      <alignment horizontal="left" vertical="center"/>
    </xf>
    <xf numFmtId="0" fontId="5" fillId="0" borderId="1" xfId="0" applyFont="1" applyBorder="1" applyAlignment="1">
      <alignmen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6" fillId="3" borderId="0" xfId="0" applyFont="1" applyFill="1" applyAlignment="1">
      <alignment horizontal="center" vertical="center" wrapText="1"/>
    </xf>
    <xf numFmtId="0" fontId="17" fillId="3" borderId="0" xfId="0" applyFont="1" applyFill="1" applyAlignment="1">
      <alignment horizontal="center" vertical="center" wrapText="1"/>
    </xf>
    <xf numFmtId="0" fontId="4" fillId="0" borderId="0" xfId="0" applyFont="1" applyAlignment="1">
      <alignment horizontal="left" vertical="center" wrapText="1"/>
    </xf>
    <xf numFmtId="0" fontId="6" fillId="0" borderId="0" xfId="0" applyFont="1" applyAlignment="1">
      <alignment horizontal="center" vertical="center" wrapText="1"/>
    </xf>
    <xf numFmtId="0" fontId="7" fillId="0" borderId="0" xfId="0" applyFont="1" applyBorder="1" applyAlignment="1">
      <alignment horizontal="left" vertical="center"/>
    </xf>
    <xf numFmtId="0" fontId="7" fillId="2" borderId="1" xfId="0" applyFont="1" applyFill="1" applyBorder="1" applyAlignment="1">
      <alignment horizontal="center" vertical="center"/>
    </xf>
    <xf numFmtId="0" fontId="7"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0" xfId="0" applyFont="1" applyBorder="1" applyAlignment="1">
      <alignment horizontal="left" vertical="center" wrapText="1"/>
    </xf>
    <xf numFmtId="0" fontId="14" fillId="0" borderId="0" xfId="0" applyFont="1" applyBorder="1" applyAlignment="1">
      <alignment horizontal="left" vertical="center" wrapText="1"/>
    </xf>
    <xf numFmtId="0" fontId="14" fillId="0" borderId="1" xfId="0" applyFont="1" applyFill="1" applyBorder="1" applyAlignment="1">
      <alignment horizontal="left" vertical="center" wrapText="1"/>
    </xf>
    <xf numFmtId="0" fontId="14" fillId="0" borderId="6" xfId="0" applyFont="1" applyBorder="1" applyAlignment="1">
      <alignment horizontal="left" vertical="center" wrapText="1"/>
    </xf>
    <xf numFmtId="0" fontId="14" fillId="0" borderId="5" xfId="0" applyFont="1" applyBorder="1" applyAlignment="1">
      <alignment horizontal="left" vertical="center" wrapText="1"/>
    </xf>
    <xf numFmtId="0" fontId="7" fillId="2" borderId="5" xfId="0" applyFont="1" applyFill="1" applyBorder="1" applyAlignment="1">
      <alignment horizontal="center" vertical="center"/>
    </xf>
    <xf numFmtId="0" fontId="0" fillId="0" borderId="3" xfId="0" applyBorder="1" applyAlignment="1">
      <alignment vertical="center"/>
    </xf>
    <xf numFmtId="0" fontId="14" fillId="0" borderId="4" xfId="0" applyFont="1" applyBorder="1" applyAlignment="1">
      <alignment horizontal="left" vertical="center" wrapText="1"/>
    </xf>
    <xf numFmtId="0" fontId="16"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2" fillId="0" borderId="7" xfId="0" applyFont="1" applyBorder="1" applyAlignment="1">
      <alignment horizontal="left" vertical="center" wrapText="1"/>
    </xf>
    <xf numFmtId="0" fontId="15" fillId="0" borderId="1" xfId="0" applyFont="1" applyBorder="1" applyAlignment="1">
      <alignment horizontal="left" vertical="center" wrapText="1"/>
    </xf>
    <xf numFmtId="0" fontId="15" fillId="3" borderId="1" xfId="0" applyFont="1" applyFill="1" applyBorder="1" applyAlignment="1">
      <alignment horizontal="left" vertical="center" wrapText="1"/>
    </xf>
    <xf numFmtId="0" fontId="7" fillId="0" borderId="4" xfId="0" applyFont="1" applyBorder="1" applyAlignment="1">
      <alignment horizontal="left" vertical="center" wrapText="1"/>
    </xf>
    <xf numFmtId="0" fontId="8"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49" fontId="4" fillId="0" borderId="3" xfId="0" applyNumberFormat="1" applyFont="1" applyBorder="1" applyAlignment="1">
      <alignment horizontal="left" vertical="center"/>
    </xf>
    <xf numFmtId="49" fontId="4" fillId="0" borderId="4" xfId="0" applyNumberFormat="1" applyFont="1" applyBorder="1" applyAlignment="1">
      <alignment horizontal="left" vertical="center"/>
    </xf>
    <xf numFmtId="0" fontId="11" fillId="0" borderId="0" xfId="0" applyFont="1" applyAlignment="1">
      <alignment horizontal="center" vertic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132789</xdr:colOff>
      <xdr:row>1</xdr:row>
      <xdr:rowOff>271743</xdr:rowOff>
    </xdr:from>
    <xdr:to>
      <xdr:col>2</xdr:col>
      <xdr:colOff>37539</xdr:colOff>
      <xdr:row>1</xdr:row>
      <xdr:rowOff>273331</xdr:rowOff>
    </xdr:to>
    <xdr:cxnSp macro="">
      <xdr:nvCxnSpPr>
        <xdr:cNvPr id="3" name="Straight Connector 2"/>
        <xdr:cNvCxnSpPr/>
      </xdr:nvCxnSpPr>
      <xdr:spPr>
        <a:xfrm>
          <a:off x="603436" y="484655"/>
          <a:ext cx="2224368" cy="158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132789</xdr:colOff>
      <xdr:row>1</xdr:row>
      <xdr:rowOff>271743</xdr:rowOff>
    </xdr:from>
    <xdr:to>
      <xdr:col>2</xdr:col>
      <xdr:colOff>37539</xdr:colOff>
      <xdr:row>1</xdr:row>
      <xdr:rowOff>273331</xdr:rowOff>
    </xdr:to>
    <xdr:cxnSp macro="">
      <xdr:nvCxnSpPr>
        <xdr:cNvPr id="4" name="Straight Connector 3"/>
        <xdr:cNvCxnSpPr/>
      </xdr:nvCxnSpPr>
      <xdr:spPr>
        <a:xfrm>
          <a:off x="599514" y="481293"/>
          <a:ext cx="2219325" cy="158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132789</xdr:colOff>
      <xdr:row>1</xdr:row>
      <xdr:rowOff>271743</xdr:rowOff>
    </xdr:from>
    <xdr:to>
      <xdr:col>2</xdr:col>
      <xdr:colOff>37539</xdr:colOff>
      <xdr:row>1</xdr:row>
      <xdr:rowOff>273331</xdr:rowOff>
    </xdr:to>
    <xdr:cxnSp macro="">
      <xdr:nvCxnSpPr>
        <xdr:cNvPr id="5" name="Straight Connector 4"/>
        <xdr:cNvCxnSpPr/>
      </xdr:nvCxnSpPr>
      <xdr:spPr>
        <a:xfrm>
          <a:off x="599514" y="481293"/>
          <a:ext cx="2219325" cy="158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8"/>
  <sheetViews>
    <sheetView tabSelected="1" topLeftCell="A73" zoomScale="85" zoomScaleNormal="85" workbookViewId="0">
      <selection activeCell="B76" sqref="B76:C76"/>
    </sheetView>
  </sheetViews>
  <sheetFormatPr defaultColWidth="9" defaultRowHeight="15.75" x14ac:dyDescent="0.2"/>
  <cols>
    <col min="1" max="1" width="7" style="74" customWidth="1"/>
    <col min="2" max="2" width="34.7109375" style="75" customWidth="1"/>
    <col min="3" max="3" width="9" style="11"/>
    <col min="4" max="4" width="12.28515625" style="10" customWidth="1"/>
    <col min="5" max="6" width="12.7109375" style="11" customWidth="1"/>
    <col min="7" max="7" width="20.28515625" style="11" customWidth="1"/>
    <col min="8" max="8" width="16.85546875" style="11" customWidth="1"/>
    <col min="9" max="9" width="17.28515625" style="2" customWidth="1"/>
    <col min="10" max="16384" width="9" style="2"/>
  </cols>
  <sheetData>
    <row r="1" spans="1:9" ht="16.5" customHeight="1" x14ac:dyDescent="0.2">
      <c r="A1" s="115" t="s">
        <v>129</v>
      </c>
      <c r="B1" s="115"/>
      <c r="C1" s="115"/>
      <c r="D1" s="114"/>
      <c r="E1" s="114"/>
      <c r="F1" s="114"/>
      <c r="G1" s="114"/>
      <c r="H1" s="7"/>
      <c r="I1" s="3"/>
    </row>
    <row r="2" spans="1:9" ht="25.5" customHeight="1" x14ac:dyDescent="0.2">
      <c r="A2" s="114" t="s">
        <v>130</v>
      </c>
      <c r="B2" s="114"/>
      <c r="C2" s="114"/>
      <c r="D2" s="114"/>
      <c r="E2" s="114"/>
      <c r="F2" s="114"/>
      <c r="G2" s="114"/>
      <c r="H2" s="7"/>
    </row>
    <row r="3" spans="1:9" ht="18" customHeight="1" x14ac:dyDescent="0.2">
      <c r="A3" s="8"/>
      <c r="B3" s="9"/>
      <c r="C3" s="8"/>
      <c r="F3" s="8"/>
      <c r="G3" s="8"/>
      <c r="H3" s="8"/>
    </row>
    <row r="4" spans="1:9" ht="40.5" customHeight="1" x14ac:dyDescent="0.2">
      <c r="A4" s="117" t="s">
        <v>172</v>
      </c>
      <c r="B4" s="117"/>
      <c r="C4" s="117"/>
      <c r="D4" s="117"/>
      <c r="E4" s="117"/>
      <c r="F4" s="117"/>
      <c r="G4" s="117"/>
      <c r="H4" s="7"/>
    </row>
    <row r="5" spans="1:9" ht="22.5" customHeight="1" x14ac:dyDescent="0.2">
      <c r="A5" s="117" t="s">
        <v>131</v>
      </c>
      <c r="B5" s="117"/>
      <c r="C5" s="117"/>
      <c r="D5" s="117"/>
      <c r="E5" s="117"/>
      <c r="F5" s="117"/>
      <c r="G5" s="117"/>
      <c r="H5" s="7"/>
    </row>
    <row r="6" spans="1:9" ht="18" customHeight="1" x14ac:dyDescent="0.2">
      <c r="A6" s="8"/>
      <c r="B6" s="9"/>
      <c r="F6" s="8"/>
      <c r="G6" s="8"/>
      <c r="H6" s="8"/>
    </row>
    <row r="7" spans="1:9" ht="182.25" customHeight="1" x14ac:dyDescent="0.2">
      <c r="A7" s="116" t="s">
        <v>132</v>
      </c>
      <c r="B7" s="116"/>
      <c r="C7" s="116"/>
      <c r="D7" s="116"/>
      <c r="E7" s="116"/>
      <c r="F7" s="116"/>
      <c r="G7" s="116"/>
      <c r="H7" s="12"/>
      <c r="I7" s="1"/>
    </row>
    <row r="8" spans="1:9" ht="12.75" customHeight="1" x14ac:dyDescent="0.2">
      <c r="A8" s="13"/>
      <c r="B8" s="14"/>
      <c r="C8" s="14"/>
      <c r="D8" s="15"/>
      <c r="E8" s="14"/>
      <c r="F8" s="14"/>
      <c r="G8" s="14"/>
      <c r="H8" s="12"/>
      <c r="I8" s="1"/>
    </row>
    <row r="9" spans="1:9" ht="14.25" x14ac:dyDescent="0.2">
      <c r="A9" s="16" t="s">
        <v>40</v>
      </c>
      <c r="B9" s="118" t="s">
        <v>0</v>
      </c>
      <c r="C9" s="118"/>
      <c r="D9" s="118"/>
      <c r="E9" s="118"/>
      <c r="F9" s="118"/>
      <c r="G9" s="118"/>
    </row>
    <row r="10" spans="1:9" x14ac:dyDescent="0.2">
      <c r="A10" s="16"/>
      <c r="B10" s="92" t="s">
        <v>133</v>
      </c>
      <c r="C10" s="17"/>
      <c r="D10" s="18"/>
      <c r="E10" s="17"/>
      <c r="F10" s="17"/>
      <c r="G10" s="17"/>
    </row>
    <row r="11" spans="1:9" x14ac:dyDescent="0.2">
      <c r="A11" s="16"/>
      <c r="B11" s="17"/>
      <c r="C11" s="17"/>
      <c r="D11" s="18"/>
      <c r="E11" s="17"/>
      <c r="F11" s="17"/>
      <c r="G11" s="17"/>
    </row>
    <row r="12" spans="1:9" ht="33.75" customHeight="1" x14ac:dyDescent="0.2">
      <c r="A12" s="19" t="s">
        <v>31</v>
      </c>
      <c r="B12" s="119" t="s">
        <v>4</v>
      </c>
      <c r="C12" s="119"/>
      <c r="D12" s="20" t="s">
        <v>7</v>
      </c>
      <c r="E12" s="20" t="s">
        <v>2</v>
      </c>
      <c r="F12" s="20" t="s">
        <v>3</v>
      </c>
      <c r="G12" s="20" t="s">
        <v>5</v>
      </c>
    </row>
    <row r="13" spans="1:9" ht="35.25" customHeight="1" x14ac:dyDescent="0.2">
      <c r="A13" s="21">
        <v>1</v>
      </c>
      <c r="B13" s="120" t="s">
        <v>134</v>
      </c>
      <c r="C13" s="120"/>
      <c r="D13" s="23" t="s">
        <v>8</v>
      </c>
      <c r="E13" s="24"/>
      <c r="F13" s="24"/>
      <c r="G13" s="25"/>
      <c r="H13" s="22" t="e">
        <f>IF(OR(E13/SUM(#REF!)&lt;30,F13/SUM(#REF!)&lt;10), "Số liệu thiếu logic, đề nghị kiểm tra lại",IF(ABS(F13-E13)/E13&gt;10%, "Số liệu chênh lệch giữa hai năm lớn, đề nghị giải thích",""))</f>
        <v>#REF!</v>
      </c>
    </row>
    <row r="14" spans="1:9" ht="34.5" customHeight="1" x14ac:dyDescent="0.2">
      <c r="A14" s="21">
        <v>2</v>
      </c>
      <c r="B14" s="106" t="s">
        <v>128</v>
      </c>
      <c r="C14" s="107"/>
      <c r="D14" s="26" t="s">
        <v>9</v>
      </c>
      <c r="E14" s="24"/>
      <c r="F14" s="24"/>
      <c r="G14" s="25"/>
      <c r="H14" s="22" t="e">
        <f>IF(ABS(F14-E14)/E14&gt;20%, "Số liệu chênh lệch giữa hai năm lớn, đề nghị giải thích","")</f>
        <v>#DIV/0!</v>
      </c>
    </row>
    <row r="15" spans="1:9" ht="14.25" customHeight="1" x14ac:dyDescent="0.2">
      <c r="A15" s="16"/>
      <c r="B15" s="17"/>
      <c r="C15" s="16"/>
      <c r="D15" s="27"/>
      <c r="E15" s="28"/>
      <c r="F15" s="28"/>
      <c r="G15" s="28"/>
    </row>
    <row r="16" spans="1:9" ht="14.25" x14ac:dyDescent="0.2">
      <c r="A16" s="16" t="s">
        <v>39</v>
      </c>
      <c r="B16" s="118" t="s">
        <v>6</v>
      </c>
      <c r="C16" s="118"/>
      <c r="D16" s="27"/>
      <c r="E16" s="28"/>
      <c r="F16" s="28"/>
      <c r="G16" s="28"/>
    </row>
    <row r="17" spans="1:8" ht="14.25" x14ac:dyDescent="0.2">
      <c r="A17" s="16"/>
      <c r="B17" s="17"/>
      <c r="C17" s="17"/>
      <c r="D17" s="27"/>
      <c r="E17" s="28"/>
      <c r="F17" s="28"/>
      <c r="G17" s="28"/>
    </row>
    <row r="18" spans="1:8" ht="28.5" x14ac:dyDescent="0.2">
      <c r="A18" s="19" t="s">
        <v>31</v>
      </c>
      <c r="B18" s="119" t="s">
        <v>4</v>
      </c>
      <c r="C18" s="119"/>
      <c r="D18" s="20" t="s">
        <v>7</v>
      </c>
      <c r="E18" s="20" t="s">
        <v>2</v>
      </c>
      <c r="F18" s="20" t="s">
        <v>3</v>
      </c>
      <c r="G18" s="20" t="s">
        <v>5</v>
      </c>
    </row>
    <row r="19" spans="1:8" ht="29.25" customHeight="1" x14ac:dyDescent="0.2">
      <c r="A19" s="29" t="s">
        <v>56</v>
      </c>
      <c r="B19" s="101" t="s">
        <v>115</v>
      </c>
      <c r="C19" s="102"/>
      <c r="D19" s="33"/>
      <c r="E19" s="34"/>
      <c r="F19" s="34"/>
      <c r="G19" s="35"/>
      <c r="H19" s="36"/>
    </row>
    <row r="20" spans="1:8" ht="34.5" customHeight="1" x14ac:dyDescent="0.2">
      <c r="A20" s="32">
        <v>1</v>
      </c>
      <c r="B20" s="106" t="s">
        <v>135</v>
      </c>
      <c r="C20" s="107"/>
      <c r="D20" s="26" t="s">
        <v>10</v>
      </c>
      <c r="E20" s="37"/>
      <c r="F20" s="37"/>
      <c r="G20" s="25"/>
      <c r="H20" s="36" t="e">
        <f>IF(OR(E20/E13&gt;1.3,F20/F13&gt;1.3),"Số lượng máy tính quá lớn so với tổng số cán bộ CCVC", IF(ABS(F20-E20)/E20&gt;15%,"Số liệu đột biến giữa hai năm, đề nghị giải thích",""))</f>
        <v>#DIV/0!</v>
      </c>
    </row>
    <row r="21" spans="1:8" ht="21" customHeight="1" x14ac:dyDescent="0.2">
      <c r="A21" s="95" t="s">
        <v>19</v>
      </c>
      <c r="B21" s="112" t="s">
        <v>16</v>
      </c>
      <c r="C21" s="113"/>
      <c r="D21" s="38" t="s">
        <v>10</v>
      </c>
      <c r="E21" s="39"/>
      <c r="F21" s="39"/>
      <c r="G21" s="25"/>
      <c r="H21" s="36" t="e">
        <f>IF(ABS(F21-E21)/E21&gt;20%,"Số liệu đột biến giữa hai năm, đề nghị giải thích","")</f>
        <v>#DIV/0!</v>
      </c>
    </row>
    <row r="22" spans="1:8" ht="21" customHeight="1" x14ac:dyDescent="0.2">
      <c r="A22" s="95" t="s">
        <v>20</v>
      </c>
      <c r="B22" s="112" t="s">
        <v>17</v>
      </c>
      <c r="C22" s="113"/>
      <c r="D22" s="38" t="s">
        <v>10</v>
      </c>
      <c r="E22" s="39"/>
      <c r="F22" s="39"/>
      <c r="G22" s="25"/>
      <c r="H22" s="36" t="e">
        <f t="shared" ref="H22:H23" si="0">IF(ABS(F22-E22)/E22&gt;20%,"Số liệu đột biến giữa hai năm, đề nghị giải thích","")</f>
        <v>#DIV/0!</v>
      </c>
    </row>
    <row r="23" spans="1:8" ht="21" customHeight="1" x14ac:dyDescent="0.2">
      <c r="A23" s="95" t="s">
        <v>21</v>
      </c>
      <c r="B23" s="112" t="s">
        <v>18</v>
      </c>
      <c r="C23" s="113"/>
      <c r="D23" s="38" t="s">
        <v>10</v>
      </c>
      <c r="E23" s="39"/>
      <c r="F23" s="39"/>
      <c r="G23" s="25"/>
      <c r="H23" s="36" t="e">
        <f t="shared" si="0"/>
        <v>#DIV/0!</v>
      </c>
    </row>
    <row r="24" spans="1:8" ht="29.25" customHeight="1" x14ac:dyDescent="0.2">
      <c r="A24" s="96">
        <v>2</v>
      </c>
      <c r="B24" s="97" t="s">
        <v>136</v>
      </c>
      <c r="C24" s="91"/>
      <c r="D24" s="95" t="s">
        <v>10</v>
      </c>
      <c r="E24" s="39"/>
      <c r="F24" s="39"/>
      <c r="G24" s="25"/>
      <c r="H24" s="36"/>
    </row>
    <row r="25" spans="1:8" ht="14.25" x14ac:dyDescent="0.2">
      <c r="A25" s="26">
        <v>3</v>
      </c>
      <c r="B25" s="106" t="s">
        <v>137</v>
      </c>
      <c r="C25" s="107"/>
      <c r="D25" s="26" t="s">
        <v>11</v>
      </c>
      <c r="E25" s="39"/>
      <c r="F25" s="39"/>
      <c r="G25" s="25"/>
      <c r="H25" s="36" t="e">
        <f t="shared" ref="H25:H29" si="1">IF(ABS(F25-E25)/E25&gt;20%,"Số liệu đột biến giữa hai năm, đề nghị giải thích","")</f>
        <v>#DIV/0!</v>
      </c>
    </row>
    <row r="26" spans="1:8" ht="21" customHeight="1" x14ac:dyDescent="0.2">
      <c r="A26" s="95" t="s">
        <v>138</v>
      </c>
      <c r="B26" s="108" t="s">
        <v>12</v>
      </c>
      <c r="C26" s="108"/>
      <c r="D26" s="95" t="s">
        <v>11</v>
      </c>
      <c r="E26" s="39"/>
      <c r="F26" s="39"/>
      <c r="G26" s="25"/>
      <c r="H26" s="36" t="e">
        <f t="shared" si="1"/>
        <v>#DIV/0!</v>
      </c>
    </row>
    <row r="27" spans="1:8" ht="21" customHeight="1" x14ac:dyDescent="0.2">
      <c r="A27" s="95" t="s">
        <v>139</v>
      </c>
      <c r="B27" s="108" t="s">
        <v>13</v>
      </c>
      <c r="C27" s="108"/>
      <c r="D27" s="95" t="s">
        <v>11</v>
      </c>
      <c r="E27" s="39"/>
      <c r="F27" s="39"/>
      <c r="G27" s="25"/>
      <c r="H27" s="36" t="e">
        <f t="shared" si="1"/>
        <v>#DIV/0!</v>
      </c>
    </row>
    <row r="28" spans="1:8" ht="21" customHeight="1" x14ac:dyDescent="0.2">
      <c r="A28" s="95" t="s">
        <v>140</v>
      </c>
      <c r="B28" s="108" t="s">
        <v>14</v>
      </c>
      <c r="C28" s="108"/>
      <c r="D28" s="95" t="s">
        <v>11</v>
      </c>
      <c r="E28" s="39"/>
      <c r="F28" s="39"/>
      <c r="G28" s="25"/>
      <c r="H28" s="36" t="e">
        <f t="shared" si="1"/>
        <v>#DIV/0!</v>
      </c>
    </row>
    <row r="29" spans="1:8" ht="30.75" customHeight="1" x14ac:dyDescent="0.2">
      <c r="A29" s="95" t="s">
        <v>141</v>
      </c>
      <c r="B29" s="108" t="s">
        <v>15</v>
      </c>
      <c r="C29" s="108"/>
      <c r="D29" s="95" t="s">
        <v>11</v>
      </c>
      <c r="E29" s="39"/>
      <c r="F29" s="39"/>
      <c r="G29" s="25"/>
      <c r="H29" s="36" t="e">
        <f t="shared" si="1"/>
        <v>#DIV/0!</v>
      </c>
    </row>
    <row r="30" spans="1:8" ht="30.75" customHeight="1" x14ac:dyDescent="0.2">
      <c r="A30" s="26">
        <v>4</v>
      </c>
      <c r="B30" s="106" t="s">
        <v>97</v>
      </c>
      <c r="C30" s="107"/>
      <c r="D30" s="40"/>
      <c r="E30" s="41" t="s">
        <v>98</v>
      </c>
      <c r="F30" s="42"/>
      <c r="G30" s="43" t="s">
        <v>99</v>
      </c>
      <c r="H30" s="22" t="str">
        <f>IF(OR(E30="",F30=""),"Đề nghị nhập số liệu","")</f>
        <v>Đề nghị nhập số liệu</v>
      </c>
    </row>
    <row r="31" spans="1:8" ht="30.75" customHeight="1" x14ac:dyDescent="0.2">
      <c r="A31" s="26">
        <v>5</v>
      </c>
      <c r="B31" s="106" t="s">
        <v>30</v>
      </c>
      <c r="C31" s="107"/>
      <c r="D31" s="95"/>
      <c r="E31" s="39"/>
      <c r="F31" s="39"/>
      <c r="G31" s="25"/>
    </row>
    <row r="32" spans="1:8" ht="30.75" customHeight="1" x14ac:dyDescent="0.2">
      <c r="A32" s="44" t="s">
        <v>74</v>
      </c>
      <c r="B32" s="109" t="s">
        <v>142</v>
      </c>
      <c r="C32" s="109"/>
      <c r="D32" s="95" t="s">
        <v>23</v>
      </c>
      <c r="E32" s="39"/>
      <c r="F32" s="39"/>
      <c r="G32" s="25"/>
      <c r="H32" s="36" t="e">
        <f>IF(OR(E32&gt;$E$22,F32&gt;$F$22), "Số liệu này không được vượt quá tổng số máy tính", IF(ABS(F32-E32)/E32&gt;20%,"Số liệu đột biến giữa hai năm, đề nghị giải thích",""))</f>
        <v>#DIV/0!</v>
      </c>
    </row>
    <row r="33" spans="1:12" ht="33" customHeight="1" x14ac:dyDescent="0.2">
      <c r="A33" s="44" t="s">
        <v>123</v>
      </c>
      <c r="B33" s="110" t="s">
        <v>143</v>
      </c>
      <c r="C33" s="111"/>
      <c r="D33" s="95"/>
      <c r="E33" s="39"/>
      <c r="F33" s="39"/>
      <c r="G33" s="25"/>
    </row>
    <row r="34" spans="1:12" ht="35.25" customHeight="1" x14ac:dyDescent="0.2">
      <c r="A34" s="95" t="s">
        <v>44</v>
      </c>
      <c r="B34" s="105" t="s">
        <v>25</v>
      </c>
      <c r="C34" s="105"/>
      <c r="D34" s="95"/>
      <c r="E34" s="46"/>
      <c r="F34" s="46"/>
      <c r="G34" s="25"/>
      <c r="H34" s="36"/>
    </row>
    <row r="35" spans="1:12" ht="23.25" customHeight="1" x14ac:dyDescent="0.2">
      <c r="A35" s="95" t="s">
        <v>44</v>
      </c>
      <c r="B35" s="105" t="s">
        <v>26</v>
      </c>
      <c r="C35" s="105"/>
      <c r="D35" s="95"/>
      <c r="E35" s="46"/>
      <c r="F35" s="46"/>
      <c r="G35" s="25"/>
      <c r="H35" s="36"/>
    </row>
    <row r="36" spans="1:12" ht="23.25" customHeight="1" x14ac:dyDescent="0.2">
      <c r="A36" s="95" t="s">
        <v>44</v>
      </c>
      <c r="B36" s="105" t="s">
        <v>27</v>
      </c>
      <c r="C36" s="105"/>
      <c r="D36" s="95"/>
      <c r="E36" s="46"/>
      <c r="F36" s="46"/>
      <c r="G36" s="25"/>
      <c r="H36" s="36"/>
    </row>
    <row r="37" spans="1:12" ht="23.25" customHeight="1" x14ac:dyDescent="0.2">
      <c r="A37" s="95" t="s">
        <v>44</v>
      </c>
      <c r="B37" s="105" t="s">
        <v>28</v>
      </c>
      <c r="C37" s="105"/>
      <c r="D37" s="95"/>
      <c r="E37" s="46"/>
      <c r="F37" s="46"/>
      <c r="G37" s="25"/>
      <c r="H37" s="36"/>
    </row>
    <row r="38" spans="1:12" ht="23.25" customHeight="1" x14ac:dyDescent="0.2">
      <c r="A38" s="95" t="s">
        <v>44</v>
      </c>
      <c r="B38" s="105" t="s">
        <v>29</v>
      </c>
      <c r="C38" s="105"/>
      <c r="D38" s="95"/>
      <c r="E38" s="46"/>
      <c r="F38" s="46"/>
      <c r="G38" s="25"/>
      <c r="H38" s="36"/>
    </row>
    <row r="39" spans="1:12" ht="14.25" x14ac:dyDescent="0.2">
      <c r="A39" s="44" t="s">
        <v>81</v>
      </c>
      <c r="B39" s="110" t="s">
        <v>144</v>
      </c>
      <c r="C39" s="111"/>
      <c r="D39" s="95"/>
      <c r="E39" s="46"/>
      <c r="F39" s="46"/>
      <c r="G39" s="25"/>
    </row>
    <row r="40" spans="1:12" ht="23.25" customHeight="1" x14ac:dyDescent="0.2">
      <c r="A40" s="95" t="s">
        <v>44</v>
      </c>
      <c r="B40" s="105" t="s">
        <v>32</v>
      </c>
      <c r="C40" s="105"/>
      <c r="D40" s="95"/>
      <c r="E40" s="46"/>
      <c r="F40" s="46"/>
      <c r="G40" s="25"/>
      <c r="H40" s="36" t="e">
        <f>IF(OR(E40&gt;#REF!,F40&gt;#REF!),"Số liệu này không được lớn hơn tổng số Sở, ban, ngành của tỉnh", IF(ABS(F40-E40)/E40&gt;20%,"Số liệu đột biến giữa hai năm, đề nghị giải thích",""))</f>
        <v>#REF!</v>
      </c>
    </row>
    <row r="41" spans="1:12" ht="23.25" customHeight="1" x14ac:dyDescent="0.2">
      <c r="A41" s="95" t="s">
        <v>44</v>
      </c>
      <c r="B41" s="105" t="s">
        <v>33</v>
      </c>
      <c r="C41" s="105"/>
      <c r="D41" s="95"/>
      <c r="E41" s="46"/>
      <c r="F41" s="46"/>
      <c r="G41" s="25"/>
      <c r="H41" s="36" t="e">
        <f>IF(OR(E41&gt;#REF!,F41&gt;#REF!),"Số liệu này không được lớn hơn tổng số Sở, ban, ngành của tỉnh", IF(ABS(F41-E41)/E41&gt;20%,"Số liệu đột biến giữa hai năm, đề nghị giải thích",""))</f>
        <v>#REF!</v>
      </c>
    </row>
    <row r="42" spans="1:12" ht="33.75" customHeight="1" x14ac:dyDescent="0.2">
      <c r="A42" s="95" t="s">
        <v>44</v>
      </c>
      <c r="B42" s="105" t="s">
        <v>34</v>
      </c>
      <c r="C42" s="105"/>
      <c r="D42" s="95"/>
      <c r="E42" s="46"/>
      <c r="F42" s="46"/>
      <c r="G42" s="25"/>
      <c r="H42" s="36" t="e">
        <f>IF(OR(E42&gt;#REF!,F42&gt;#REF!),"Số liệu này không được lớn hơn tổng số Sở, ban, ngành của tỉnh", IF(ABS(F42-E42)/E42&gt;20%,"Số liệu đột biến giữa hai năm, đề nghị giải thích",""))</f>
        <v>#REF!</v>
      </c>
    </row>
    <row r="43" spans="1:12" ht="24" customHeight="1" x14ac:dyDescent="0.2">
      <c r="A43" s="95" t="s">
        <v>44</v>
      </c>
      <c r="B43" s="105" t="s">
        <v>35</v>
      </c>
      <c r="C43" s="105"/>
      <c r="D43" s="95"/>
      <c r="E43" s="46"/>
      <c r="F43" s="46"/>
      <c r="G43" s="25"/>
      <c r="H43" s="36" t="e">
        <f>IF(OR(E43&gt;#REF!,F43&gt;#REF!),"Số liệu này không được lớn hơn tổng số Sở, ban, ngành của tỉnh", IF(ABS(F43-E43)/E43&gt;20%,"Số liệu đột biến giữa hai năm, đề nghị giải thích",""))</f>
        <v>#REF!</v>
      </c>
      <c r="I43" s="5"/>
      <c r="J43" s="5"/>
      <c r="K43" s="5"/>
      <c r="L43" s="5"/>
    </row>
    <row r="44" spans="1:12" ht="24" customHeight="1" x14ac:dyDescent="0.2">
      <c r="A44" s="95" t="s">
        <v>44</v>
      </c>
      <c r="B44" s="105" t="s">
        <v>36</v>
      </c>
      <c r="C44" s="105"/>
      <c r="D44" s="95"/>
      <c r="E44" s="46"/>
      <c r="F44" s="46"/>
      <c r="G44" s="25"/>
      <c r="H44" s="36" t="e">
        <f>IF(OR(E44&gt;#REF!,F44&gt;#REF!),"Số liệu này không được lớn hơn tổng số Sở, ban, ngành của tỉnh", IF(ABS(F44-E44)/E44&gt;20%,"Số liệu đột biến giữa hai năm, đề nghị giải thích",""))</f>
        <v>#REF!</v>
      </c>
      <c r="I44" s="5"/>
      <c r="J44" s="5"/>
      <c r="K44" s="5"/>
      <c r="L44" s="5"/>
    </row>
    <row r="45" spans="1:12" ht="24" customHeight="1" x14ac:dyDescent="0.2">
      <c r="A45" s="95" t="s">
        <v>44</v>
      </c>
      <c r="B45" s="105" t="s">
        <v>29</v>
      </c>
      <c r="C45" s="105"/>
      <c r="D45" s="95"/>
      <c r="E45" s="46"/>
      <c r="F45" s="46"/>
      <c r="G45" s="25"/>
      <c r="H45" s="36"/>
      <c r="I45" s="5"/>
      <c r="J45" s="5"/>
      <c r="K45" s="5"/>
      <c r="L45" s="5"/>
    </row>
    <row r="46" spans="1:12" ht="27.75" customHeight="1" x14ac:dyDescent="0.2">
      <c r="A46" s="26">
        <v>6</v>
      </c>
      <c r="B46" s="121" t="s">
        <v>145</v>
      </c>
      <c r="C46" s="121"/>
      <c r="D46" s="26" t="s">
        <v>37</v>
      </c>
      <c r="E46" s="24"/>
      <c r="F46" s="24"/>
      <c r="G46" s="25"/>
      <c r="H46" s="22" t="str">
        <f>IF(OR(E46="",F46=""),"Đề nghị nhập số liệu","")</f>
        <v>Đề nghị nhập số liệu</v>
      </c>
      <c r="I46" s="5"/>
      <c r="J46" s="5"/>
      <c r="K46" s="5"/>
      <c r="L46" s="5"/>
    </row>
    <row r="47" spans="1:12" ht="28.5" customHeight="1" x14ac:dyDescent="0.2">
      <c r="A47" s="26">
        <v>7</v>
      </c>
      <c r="B47" s="121" t="s">
        <v>146</v>
      </c>
      <c r="C47" s="121"/>
      <c r="D47" s="26" t="s">
        <v>37</v>
      </c>
      <c r="E47" s="24"/>
      <c r="F47" s="24"/>
      <c r="G47" s="25"/>
      <c r="H47" s="22" t="str">
        <f>IF(OR(E47="",F47=""),"Đề nghị nhập số liệu","")</f>
        <v>Đề nghị nhập số liệu</v>
      </c>
      <c r="I47" s="5"/>
      <c r="J47" s="5"/>
      <c r="K47" s="5"/>
      <c r="L47" s="5"/>
    </row>
    <row r="48" spans="1:12" ht="15" x14ac:dyDescent="0.2">
      <c r="A48" s="27"/>
      <c r="B48" s="122"/>
      <c r="C48" s="122"/>
      <c r="D48" s="27"/>
      <c r="E48" s="48"/>
      <c r="F48" s="48"/>
      <c r="G48" s="28"/>
    </row>
    <row r="49" spans="1:8" ht="14.25" x14ac:dyDescent="0.2">
      <c r="A49" s="16" t="s">
        <v>42</v>
      </c>
      <c r="B49" s="123" t="s">
        <v>38</v>
      </c>
      <c r="C49" s="123"/>
      <c r="D49" s="27"/>
      <c r="E49" s="48"/>
      <c r="F49" s="48"/>
      <c r="G49" s="28"/>
    </row>
    <row r="50" spans="1:8" ht="15" x14ac:dyDescent="0.2">
      <c r="A50" s="27"/>
      <c r="B50" s="122"/>
      <c r="C50" s="122"/>
      <c r="D50" s="27"/>
      <c r="E50" s="48"/>
      <c r="F50" s="48"/>
      <c r="G50" s="28"/>
    </row>
    <row r="51" spans="1:8" ht="28.5" x14ac:dyDescent="0.2">
      <c r="A51" s="49" t="s">
        <v>31</v>
      </c>
      <c r="B51" s="127" t="s">
        <v>4</v>
      </c>
      <c r="C51" s="127"/>
      <c r="D51" s="50" t="s">
        <v>7</v>
      </c>
      <c r="E51" s="50" t="s">
        <v>2</v>
      </c>
      <c r="F51" s="50" t="s">
        <v>3</v>
      </c>
      <c r="G51" s="50" t="s">
        <v>5</v>
      </c>
    </row>
    <row r="52" spans="1:8" ht="14.25" x14ac:dyDescent="0.2">
      <c r="A52" s="51" t="s">
        <v>56</v>
      </c>
      <c r="B52" s="52" t="s">
        <v>114</v>
      </c>
      <c r="C52" s="53"/>
      <c r="D52" s="54"/>
      <c r="E52" s="55"/>
      <c r="F52" s="55"/>
      <c r="G52" s="56"/>
    </row>
    <row r="53" spans="1:8" s="6" customFormat="1" ht="31.5" customHeight="1" x14ac:dyDescent="0.2">
      <c r="A53" s="29">
        <v>1</v>
      </c>
      <c r="B53" s="124" t="s">
        <v>100</v>
      </c>
      <c r="C53" s="124"/>
      <c r="D53" s="30" t="s">
        <v>88</v>
      </c>
      <c r="E53" s="57"/>
      <c r="F53" s="57"/>
      <c r="G53" s="31"/>
      <c r="H53" s="36" t="e">
        <f>IF(OR(E53&gt;1,F53&gt;1),"Số liệu này không được vượt quá 100%", IF(ABS(F53-E53)/E53&gt;20%,"Số liệu đột biến giữa hai năm, đề nghị giải thích",""))</f>
        <v>#DIV/0!</v>
      </c>
    </row>
    <row r="54" spans="1:8" s="6" customFormat="1" ht="27.75" customHeight="1" x14ac:dyDescent="0.2">
      <c r="A54" s="29">
        <v>2</v>
      </c>
      <c r="B54" s="124" t="s">
        <v>101</v>
      </c>
      <c r="C54" s="124"/>
      <c r="D54" s="30" t="s">
        <v>88</v>
      </c>
      <c r="E54" s="57"/>
      <c r="F54" s="57"/>
      <c r="G54" s="31"/>
      <c r="H54" s="36" t="e">
        <f>IF(OR(E54&gt;1,F54&gt;1),"Số liệu này không được vượt quá 100%", IF(ABS(F54-E54)/E54&gt;20%,"Số liệu đột biến giữa hai năm, đề nghị giải thích",""))</f>
        <v>#DIV/0!</v>
      </c>
    </row>
    <row r="55" spans="1:8" s="6" customFormat="1" ht="21" customHeight="1" x14ac:dyDescent="0.2">
      <c r="A55" s="29">
        <v>3</v>
      </c>
      <c r="B55" s="124" t="s">
        <v>102</v>
      </c>
      <c r="C55" s="124"/>
      <c r="D55" s="30" t="s">
        <v>111</v>
      </c>
      <c r="E55" s="58"/>
      <c r="F55" s="58"/>
      <c r="G55" s="31"/>
      <c r="H55" s="36" t="e">
        <f>IF(ABS(F55-E55)/E55&gt;10%,"Số liệu đột biến giữa hai năm, đề nghị giải thích","")</f>
        <v>#DIV/0!</v>
      </c>
    </row>
    <row r="56" spans="1:8" s="6" customFormat="1" ht="21" customHeight="1" x14ac:dyDescent="0.2">
      <c r="A56" s="29">
        <v>4</v>
      </c>
      <c r="B56" s="124" t="s">
        <v>103</v>
      </c>
      <c r="C56" s="124"/>
      <c r="D56" s="30" t="s">
        <v>111</v>
      </c>
      <c r="E56" s="58"/>
      <c r="F56" s="58"/>
      <c r="G56" s="31"/>
      <c r="H56" s="36" t="e">
        <f t="shared" ref="H56" si="2">IF(ABS(F56-E56)/E56&gt;10%,"Số liệu đột biến giữa hai năm, đề nghị giải thích","")</f>
        <v>#DIV/0!</v>
      </c>
    </row>
    <row r="57" spans="1:8" s="6" customFormat="1" ht="21" customHeight="1" x14ac:dyDescent="0.2">
      <c r="A57" s="29">
        <v>5</v>
      </c>
      <c r="B57" s="124" t="s">
        <v>104</v>
      </c>
      <c r="C57" s="124"/>
      <c r="D57" s="30" t="s">
        <v>111</v>
      </c>
      <c r="E57" s="58"/>
      <c r="F57" s="58"/>
      <c r="G57" s="31"/>
      <c r="H57" s="36" t="e">
        <f>IF(ABS(F57-E57)/E57&gt;10%,"Số liệu đột biến giữa hai năm, đề nghị giải thích","")</f>
        <v>#DIV/0!</v>
      </c>
    </row>
    <row r="58" spans="1:8" s="6" customFormat="1" ht="27.75" customHeight="1" x14ac:dyDescent="0.2">
      <c r="A58" s="29">
        <v>6</v>
      </c>
      <c r="B58" s="124" t="s">
        <v>105</v>
      </c>
      <c r="C58" s="124"/>
      <c r="D58" s="30" t="s">
        <v>111</v>
      </c>
      <c r="E58" s="58"/>
      <c r="F58" s="58"/>
      <c r="G58" s="31"/>
      <c r="H58" s="36" t="e">
        <f>IF(OR(E58&gt;$E$55, F58&gt;$F$55),"Số liệu này không được lớn hơn số trường tiểu học", IF(ABS(F58-E58)/E58&gt;10%,"Số liệu đột biến giữa hai năm, đề nghị giải thích",""))</f>
        <v>#DIV/0!</v>
      </c>
    </row>
    <row r="59" spans="1:8" s="6" customFormat="1" ht="29.25" customHeight="1" x14ac:dyDescent="0.2">
      <c r="A59" s="29">
        <v>7</v>
      </c>
      <c r="B59" s="124" t="s">
        <v>106</v>
      </c>
      <c r="C59" s="124"/>
      <c r="D59" s="30" t="s">
        <v>111</v>
      </c>
      <c r="E59" s="58"/>
      <c r="F59" s="58"/>
      <c r="G59" s="31"/>
      <c r="H59" s="36" t="e">
        <f>IF(OR(E59&gt;$E$55, F59&gt;$F$55),"Số liệu này không được lớn hơn số trường trung học cơ sở", IF(ABS(F59-E59)/E59&gt;10%,"Số liệu đột biến giữa hai năm, đề nghị giải thích",""))</f>
        <v>#DIV/0!</v>
      </c>
    </row>
    <row r="60" spans="1:8" s="6" customFormat="1" ht="30" customHeight="1" x14ac:dyDescent="0.2">
      <c r="A60" s="29">
        <v>8</v>
      </c>
      <c r="B60" s="124" t="s">
        <v>107</v>
      </c>
      <c r="C60" s="124"/>
      <c r="D60" s="30" t="s">
        <v>111</v>
      </c>
      <c r="E60" s="58"/>
      <c r="F60" s="58"/>
      <c r="G60" s="31"/>
      <c r="H60" s="36" t="e">
        <f>IF(OR(E60&gt;$E$55, F60&gt;$F$55),"Số liệu này không được lớn hơn số trường trung học phổ thông", IF(ABS(F60-E60)/E60&gt;10%,"Số liệu đột biến giữa hai năm, đề nghị giải thích",""))</f>
        <v>#DIV/0!</v>
      </c>
    </row>
    <row r="61" spans="1:8" s="6" customFormat="1" ht="31.5" customHeight="1" x14ac:dyDescent="0.2">
      <c r="A61" s="29">
        <v>9</v>
      </c>
      <c r="B61" s="124" t="s">
        <v>108</v>
      </c>
      <c r="C61" s="124"/>
      <c r="D61" s="30" t="s">
        <v>111</v>
      </c>
      <c r="E61" s="58"/>
      <c r="F61" s="58"/>
      <c r="G61" s="31"/>
      <c r="H61" s="36" t="e">
        <f>IF(ABS(F61-E61)/E61&gt;20%,"Số liệu đột biến giữa hai năm, đề nghị giải thích","")</f>
        <v>#DIV/0!</v>
      </c>
    </row>
    <row r="62" spans="1:8" s="6" customFormat="1" ht="35.25" customHeight="1" x14ac:dyDescent="0.2">
      <c r="A62" s="29">
        <v>10</v>
      </c>
      <c r="B62" s="124" t="s">
        <v>113</v>
      </c>
      <c r="C62" s="124"/>
      <c r="D62" s="30" t="s">
        <v>111</v>
      </c>
      <c r="E62" s="58"/>
      <c r="F62" s="58"/>
      <c r="G62" s="31"/>
      <c r="H62" s="36" t="e">
        <f>IF(OR(E62&gt;E61, F62&gt;F61),"Số liệu này không được lớn hơn tổng số trường ĐH, CĐ trên địa bàn", IF(ABS(F62-E62)/E62&gt;20%,"Số liệu đột biến giữa hai năm, đề nghị giải thích",""))</f>
        <v>#DIV/0!</v>
      </c>
    </row>
    <row r="63" spans="1:8" s="6" customFormat="1" ht="39" customHeight="1" x14ac:dyDescent="0.2">
      <c r="A63" s="29">
        <v>11</v>
      </c>
      <c r="B63" s="124" t="s">
        <v>109</v>
      </c>
      <c r="C63" s="124"/>
      <c r="D63" s="30" t="s">
        <v>112</v>
      </c>
      <c r="E63" s="58"/>
      <c r="F63" s="58"/>
      <c r="G63" s="31"/>
      <c r="H63" s="36" t="e">
        <f>IF(ABS(F63-E63)/E63&gt;20%,"Số liệu đột biến giữa hai năm, đề nghị giải thích","")</f>
        <v>#DIV/0!</v>
      </c>
    </row>
    <row r="64" spans="1:8" s="6" customFormat="1" ht="47.25" customHeight="1" x14ac:dyDescent="0.2">
      <c r="A64" s="29">
        <v>12</v>
      </c>
      <c r="B64" s="124" t="s">
        <v>110</v>
      </c>
      <c r="C64" s="124"/>
      <c r="D64" s="30" t="s">
        <v>112</v>
      </c>
      <c r="E64" s="58"/>
      <c r="F64" s="58"/>
      <c r="G64" s="31"/>
      <c r="H64" s="36" t="e">
        <f>IF(OR(E64&gt;E63, F64&gt;F63),"Số liệu này không được lớn hơn tổng số sinh viên của tất cả các trường ĐH, CĐ trên địa bàn", IF(ABS(F64-E64)/E64&gt;20%,"Số liệu đột biến giữa hai năm, đề nghị giải thích",""))</f>
        <v>#DIV/0!</v>
      </c>
    </row>
    <row r="65" spans="1:9" s="6" customFormat="1" ht="19.5" customHeight="1" x14ac:dyDescent="0.2">
      <c r="A65" s="51" t="s">
        <v>58</v>
      </c>
      <c r="B65" s="101" t="s">
        <v>147</v>
      </c>
      <c r="C65" s="102"/>
      <c r="D65" s="30"/>
      <c r="E65" s="58"/>
      <c r="F65" s="58"/>
      <c r="G65" s="31"/>
      <c r="H65" s="47"/>
    </row>
    <row r="66" spans="1:9" s="6" customFormat="1" ht="32.25" customHeight="1" x14ac:dyDescent="0.2">
      <c r="A66" s="29">
        <v>1</v>
      </c>
      <c r="B66" s="124" t="s">
        <v>148</v>
      </c>
      <c r="C66" s="124"/>
      <c r="D66" s="29" t="s">
        <v>8</v>
      </c>
      <c r="E66" s="59"/>
      <c r="F66" s="59"/>
      <c r="G66" s="60"/>
      <c r="H66" s="61" t="e">
        <f>IF(OR(E66/E13 &gt; 13%,F66/F13&gt;13%),"Số liệu cán bộ chuyên trách CNTT quá cao so với tổng số cán bộ toàn tỉnh",IF(ABS(F66-E66)/E66&gt;10%,"Số liệu đột biết giữa hai năm, đề nghị giải thích",""))</f>
        <v>#DIV/0!</v>
      </c>
    </row>
    <row r="67" spans="1:9" ht="32.25" customHeight="1" x14ac:dyDescent="0.2">
      <c r="A67" s="29">
        <v>2</v>
      </c>
      <c r="B67" s="125" t="s">
        <v>149</v>
      </c>
      <c r="C67" s="125"/>
      <c r="D67" s="62" t="s">
        <v>8</v>
      </c>
      <c r="E67" s="63"/>
      <c r="F67" s="63"/>
      <c r="G67" s="64"/>
      <c r="H67" s="36" t="e">
        <f>IF(OR(E67&gt;$E$66,F67&gt;$F$66),"Số liệu này không được lớn hơn số cán bộ chuyên trách CNTT", IF((F67-E67)/E67&gt;20%,"Số liệu đột biến giữa hai năm, đề nghị giải thích",""))</f>
        <v>#DIV/0!</v>
      </c>
      <c r="I67" s="4"/>
    </row>
    <row r="68" spans="1:9" ht="32.25" customHeight="1" x14ac:dyDescent="0.2">
      <c r="A68" s="29">
        <v>3</v>
      </c>
      <c r="B68" s="121" t="s">
        <v>150</v>
      </c>
      <c r="C68" s="121"/>
      <c r="D68" s="26" t="s">
        <v>8</v>
      </c>
      <c r="E68" s="24"/>
      <c r="F68" s="24"/>
      <c r="G68" s="25"/>
      <c r="H68" s="36" t="e">
        <f>IF(OR(E68&gt;$E$66,F68&gt;$F$66),"Số liệu này không được lớn hơn số cán bộ chuyên trách CNTT", IF((F68-E68)/E68&gt;20%,"Số liệu đột biến giữa hai năm, đề nghị giải thích",""))</f>
        <v>#DIV/0!</v>
      </c>
      <c r="I68" s="4"/>
    </row>
    <row r="69" spans="1:9" ht="66.75" customHeight="1" x14ac:dyDescent="0.2">
      <c r="A69" s="29">
        <v>4</v>
      </c>
      <c r="B69" s="121" t="s">
        <v>151</v>
      </c>
      <c r="C69" s="121"/>
      <c r="D69" s="26" t="s">
        <v>8</v>
      </c>
      <c r="E69" s="24"/>
      <c r="F69" s="24"/>
      <c r="G69" s="25"/>
      <c r="H69" s="36" t="e">
        <f>IF(OR(E69/$E$13&gt;1.1,F69/$F$13&gt;1.1),"Số liệu này quá cao so với tổng số cán bộ", IF(ABS(F69-E69)/E69&gt;20%,"Số liệu đột biến giữa hai năm, đề nghị giải thích",""))</f>
        <v>#DIV/0!</v>
      </c>
    </row>
    <row r="70" spans="1:9" ht="32.25" customHeight="1" x14ac:dyDescent="0.2">
      <c r="A70" s="29">
        <v>5</v>
      </c>
      <c r="B70" s="126" t="s">
        <v>152</v>
      </c>
      <c r="C70" s="126"/>
      <c r="D70" s="65" t="s">
        <v>8</v>
      </c>
      <c r="E70" s="66"/>
      <c r="F70" s="66"/>
      <c r="G70" s="67"/>
      <c r="H70" s="36" t="e">
        <f>IF(OR(E70/$E$13&gt;1.1,F70/$F$13&gt;1.1),"Số liệu này quá cao so với tổng số cán bộ", IF(ABS(F70-E70)/E70&gt;20%,"Số liệu đột biến giữa hai năm, đề nghị giải thích",""))</f>
        <v>#DIV/0!</v>
      </c>
    </row>
    <row r="71" spans="1:9" ht="32.25" customHeight="1" x14ac:dyDescent="0.2">
      <c r="A71" s="29">
        <v>6</v>
      </c>
      <c r="B71" s="121" t="s">
        <v>153</v>
      </c>
      <c r="C71" s="121"/>
      <c r="D71" s="26" t="s">
        <v>37</v>
      </c>
      <c r="E71" s="24"/>
      <c r="F71" s="24"/>
      <c r="G71" s="25"/>
      <c r="H71" s="22" t="str">
        <f t="shared" ref="H71" si="3">IF(OR(E71="",F71=""),"Đề nghị nhập số liệu","")</f>
        <v>Đề nghị nhập số liệu</v>
      </c>
    </row>
    <row r="72" spans="1:9" ht="15" x14ac:dyDescent="0.2">
      <c r="A72" s="27"/>
      <c r="B72" s="122"/>
      <c r="C72" s="122"/>
      <c r="D72" s="27"/>
      <c r="E72" s="28"/>
      <c r="F72" s="28"/>
      <c r="G72" s="28"/>
    </row>
    <row r="73" spans="1:9" ht="14.25" x14ac:dyDescent="0.2">
      <c r="A73" s="16" t="s">
        <v>41</v>
      </c>
      <c r="B73" s="123" t="s">
        <v>43</v>
      </c>
      <c r="C73" s="123"/>
      <c r="D73" s="27"/>
      <c r="E73" s="28"/>
      <c r="F73" s="28"/>
      <c r="G73" s="28"/>
    </row>
    <row r="74" spans="1:9" ht="15" x14ac:dyDescent="0.2">
      <c r="A74" s="27"/>
      <c r="B74" s="122"/>
      <c r="C74" s="122"/>
      <c r="D74" s="27"/>
      <c r="E74" s="28"/>
      <c r="F74" s="28"/>
      <c r="G74" s="28"/>
    </row>
    <row r="75" spans="1:9" ht="28.5" x14ac:dyDescent="0.2">
      <c r="A75" s="19" t="s">
        <v>31</v>
      </c>
      <c r="B75" s="119" t="s">
        <v>4</v>
      </c>
      <c r="C75" s="119"/>
      <c r="D75" s="20" t="s">
        <v>7</v>
      </c>
      <c r="E75" s="20" t="s">
        <v>2</v>
      </c>
      <c r="F75" s="20" t="s">
        <v>3</v>
      </c>
      <c r="G75" s="20" t="s">
        <v>5</v>
      </c>
    </row>
    <row r="76" spans="1:9" ht="46.5" customHeight="1" x14ac:dyDescent="0.2">
      <c r="A76" s="26">
        <v>1</v>
      </c>
      <c r="B76" s="121" t="s">
        <v>154</v>
      </c>
      <c r="C76" s="121"/>
      <c r="D76" s="95" t="s">
        <v>8</v>
      </c>
      <c r="E76" s="68"/>
      <c r="F76" s="68"/>
      <c r="G76" s="25"/>
      <c r="H76" s="36" t="e">
        <f>IF(OR(E76/$E$13&gt;1,F76/$F$13&gt;1),"Số liệu này không được vượt quá tổng số cán bộ CCVC", IF(ABS(F76-E76)&gt;20%,"Số liệu đột biến giữa hai năm, đề nghị giải thích",""))</f>
        <v>#DIV/0!</v>
      </c>
    </row>
    <row r="77" spans="1:9" ht="36.75" customHeight="1" x14ac:dyDescent="0.2">
      <c r="A77" s="26">
        <v>2</v>
      </c>
      <c r="B77" s="121" t="s">
        <v>155</v>
      </c>
      <c r="C77" s="121"/>
      <c r="D77" s="95" t="s">
        <v>8</v>
      </c>
      <c r="E77" s="68"/>
      <c r="F77" s="68"/>
      <c r="G77" s="25"/>
      <c r="H77" s="36" t="e">
        <f>IF(OR(E77/$E$13&gt;1,F77/$F$13&gt;1),"Số liệu này không được vượt quá tổng số cán bộ CCVC", IF(ABS(F77-E77)&gt;20%,"Số liệu đột biến giữa hai năm, đề nghị giải thích",""))</f>
        <v>#DIV/0!</v>
      </c>
    </row>
    <row r="78" spans="1:9" ht="36.75" customHeight="1" x14ac:dyDescent="0.2">
      <c r="A78" s="26">
        <v>3</v>
      </c>
      <c r="B78" s="103" t="s">
        <v>156</v>
      </c>
      <c r="C78" s="104"/>
      <c r="D78" s="95"/>
      <c r="E78" s="25"/>
      <c r="F78" s="25"/>
      <c r="G78" s="25"/>
    </row>
    <row r="79" spans="1:9" ht="36.75" customHeight="1" x14ac:dyDescent="0.2">
      <c r="A79" s="95" t="s">
        <v>44</v>
      </c>
      <c r="B79" s="105" t="s">
        <v>45</v>
      </c>
      <c r="C79" s="105"/>
      <c r="D79" s="95"/>
      <c r="E79" s="68"/>
      <c r="F79" s="68"/>
      <c r="G79" s="25"/>
      <c r="H79" s="36" t="e">
        <f>IF(OR(E79&gt;#REF!,F79&gt;#REF!),"Số liệu này không được lớn hơn tổng số sở, ban, ngành của tỉnh", IF(ABS(F79-E79)/E79&gt;20%,"Số liệu đột biến giữa hai năm, đề nghị giải thích",""))</f>
        <v>#REF!</v>
      </c>
    </row>
    <row r="80" spans="1:9" ht="28.5" customHeight="1" x14ac:dyDescent="0.2">
      <c r="A80" s="95" t="s">
        <v>44</v>
      </c>
      <c r="B80" s="105" t="s">
        <v>46</v>
      </c>
      <c r="C80" s="105"/>
      <c r="D80" s="95"/>
      <c r="E80" s="68"/>
      <c r="F80" s="68"/>
      <c r="G80" s="25"/>
      <c r="H80" s="36" t="e">
        <f>IF(OR(E80&gt;#REF!,F80&gt;#REF!),"Số liệu này không được lớn hơn tổng số sở, ban, ngành của tỉnh", IF(ABS(F80-E80)/E80&gt;20%,"Số liệu đột biến giữa hai năm, đề nghị giải thích",""))</f>
        <v>#REF!</v>
      </c>
    </row>
    <row r="81" spans="1:8" ht="28.5" customHeight="1" x14ac:dyDescent="0.2">
      <c r="A81" s="95" t="s">
        <v>44</v>
      </c>
      <c r="B81" s="105" t="s">
        <v>47</v>
      </c>
      <c r="C81" s="105"/>
      <c r="D81" s="95"/>
      <c r="E81" s="68"/>
      <c r="F81" s="68"/>
      <c r="G81" s="25"/>
      <c r="H81" s="36" t="e">
        <f>IF(OR(E81&gt;#REF!,F81&gt;#REF!),"Số liệu này không được lớn hơn tổng số sở, ban, ngành của tỉnh", IF(ABS(F81-E81)/E81&gt;20%,"Số liệu đột biến giữa hai năm, đề nghị giải thích",""))</f>
        <v>#REF!</v>
      </c>
    </row>
    <row r="82" spans="1:8" ht="28.5" customHeight="1" x14ac:dyDescent="0.2">
      <c r="A82" s="95" t="s">
        <v>44</v>
      </c>
      <c r="B82" s="105" t="s">
        <v>116</v>
      </c>
      <c r="C82" s="105"/>
      <c r="D82" s="95"/>
      <c r="E82" s="68"/>
      <c r="F82" s="68"/>
      <c r="G82" s="25"/>
      <c r="H82" s="36" t="e">
        <f>IF(OR(E82&gt;#REF!,F82&gt;#REF!),"Số liệu này không được lớn hơn tổng số sở, ban, ngành của tỉnh", IF(ABS(F82-E82)/E82&gt;20%,"Số liệu đột biến giữa hai năm, đề nghị giải thích",""))</f>
        <v>#REF!</v>
      </c>
    </row>
    <row r="83" spans="1:8" ht="28.5" customHeight="1" x14ac:dyDescent="0.2">
      <c r="A83" s="95" t="s">
        <v>44</v>
      </c>
      <c r="B83" s="105" t="s">
        <v>117</v>
      </c>
      <c r="C83" s="105"/>
      <c r="D83" s="95"/>
      <c r="E83" s="68"/>
      <c r="F83" s="68"/>
      <c r="G83" s="25"/>
      <c r="H83" s="36" t="e">
        <f>IF(OR(E83&gt;#REF!,F83&gt;#REF!),"Số liệu này không được lớn hơn tổng số sở, ban, ngành của tỉnh", IF(ABS(F83-E83)/E83&gt;20%,"Số liệu đột biến giữa hai năm, đề nghị giải thích",""))</f>
        <v>#REF!</v>
      </c>
    </row>
    <row r="84" spans="1:8" ht="28.5" customHeight="1" x14ac:dyDescent="0.2">
      <c r="A84" s="95" t="s">
        <v>44</v>
      </c>
      <c r="B84" s="105" t="s">
        <v>48</v>
      </c>
      <c r="C84" s="105"/>
      <c r="D84" s="95"/>
      <c r="E84" s="68"/>
      <c r="F84" s="68"/>
      <c r="G84" s="25"/>
      <c r="H84" s="36" t="e">
        <f>IF(OR(E84&gt;#REF!,F84&gt;#REF!),"Số liệu này không được lớn hơn tổng số sở, ban, ngành của tỉnh", IF(ABS(F84-E84)/E84&gt;20%,"Số liệu đột biến giữa hai năm, đề nghị giải thích",""))</f>
        <v>#REF!</v>
      </c>
    </row>
    <row r="85" spans="1:8" ht="28.5" customHeight="1" x14ac:dyDescent="0.2">
      <c r="A85" s="95" t="s">
        <v>44</v>
      </c>
      <c r="B85" s="105" t="s">
        <v>49</v>
      </c>
      <c r="C85" s="105"/>
      <c r="D85" s="95"/>
      <c r="E85" s="68"/>
      <c r="F85" s="68"/>
      <c r="G85" s="25"/>
      <c r="H85" s="36"/>
    </row>
    <row r="86" spans="1:8" ht="39" customHeight="1" x14ac:dyDescent="0.2">
      <c r="A86" s="94">
        <v>4</v>
      </c>
      <c r="B86" s="103" t="s">
        <v>157</v>
      </c>
      <c r="C86" s="104"/>
      <c r="D86" s="104"/>
      <c r="E86" s="104"/>
      <c r="F86" s="104"/>
      <c r="G86" s="129"/>
    </row>
    <row r="87" spans="1:8" ht="36.75" customHeight="1" x14ac:dyDescent="0.2">
      <c r="A87" s="26">
        <v>5</v>
      </c>
      <c r="B87" s="103" t="s">
        <v>158</v>
      </c>
      <c r="C87" s="128"/>
      <c r="D87" s="95"/>
      <c r="E87" s="25"/>
      <c r="F87" s="25"/>
      <c r="G87" s="25"/>
    </row>
    <row r="88" spans="1:8" ht="28.5" customHeight="1" x14ac:dyDescent="0.2">
      <c r="A88" s="44" t="s">
        <v>74</v>
      </c>
      <c r="B88" s="133" t="s">
        <v>159</v>
      </c>
      <c r="C88" s="134"/>
      <c r="D88" s="95"/>
      <c r="E88" s="25"/>
      <c r="F88" s="25"/>
      <c r="G88" s="25"/>
    </row>
    <row r="89" spans="1:8" ht="28.5" customHeight="1" x14ac:dyDescent="0.2">
      <c r="A89" s="70" t="s">
        <v>160</v>
      </c>
      <c r="B89" s="130" t="s">
        <v>62</v>
      </c>
      <c r="C89" s="130"/>
      <c r="D89" s="95"/>
      <c r="E89" s="25"/>
      <c r="F89" s="25"/>
      <c r="G89" s="25"/>
    </row>
    <row r="90" spans="1:8" ht="28.5" customHeight="1" x14ac:dyDescent="0.2">
      <c r="A90" s="95" t="s">
        <v>44</v>
      </c>
      <c r="B90" s="135" t="s">
        <v>63</v>
      </c>
      <c r="C90" s="122"/>
      <c r="D90" s="95"/>
      <c r="E90" s="68"/>
      <c r="F90" s="68"/>
      <c r="G90" s="25"/>
      <c r="H90" s="36" t="e">
        <f>IF(OR(E90&gt;#REF!,F90&gt;#REF!),"Số liệu này không được lớn hơn tổng số sở, ban, ngành của tỉnh", IF(ABS(F90-E90)/E90&gt;20%,"Số liệu đột biến giữa hai năm, đề nghị giải thích",""))</f>
        <v>#REF!</v>
      </c>
    </row>
    <row r="91" spans="1:8" ht="28.5" customHeight="1" x14ac:dyDescent="0.2">
      <c r="A91" s="71" t="s">
        <v>44</v>
      </c>
      <c r="B91" s="105" t="s">
        <v>64</v>
      </c>
      <c r="C91" s="105"/>
      <c r="D91" s="95"/>
      <c r="E91" s="68"/>
      <c r="F91" s="68"/>
      <c r="G91" s="25"/>
      <c r="H91" s="36" t="e">
        <f>IF(OR(E91&gt;#REF!,F91&gt;#REF!),"Số liệu này không được lớn hơn tổng số sở, ban, ngành của tỉnh", IF(ABS(F91-E91)/E91&gt;20%,"Số liệu đột biến giữa hai năm, đề nghị giải thích",""))</f>
        <v>#REF!</v>
      </c>
    </row>
    <row r="92" spans="1:8" ht="28.5" customHeight="1" x14ac:dyDescent="0.2">
      <c r="A92" s="71" t="s">
        <v>44</v>
      </c>
      <c r="B92" s="105" t="s">
        <v>65</v>
      </c>
      <c r="C92" s="105"/>
      <c r="D92" s="95"/>
      <c r="E92" s="68"/>
      <c r="F92" s="68"/>
      <c r="G92" s="25"/>
      <c r="H92" s="36" t="e">
        <f>IF(OR(E92&gt;#REF!,F92&gt;#REF!),"Số liệu này không được lớn hơn tổng số sở, ban, ngành của tỉnh", IF(ABS(F92-E92)/E92&gt;20%,"Số liệu đột biến giữa hai năm, đề nghị giải thích",""))</f>
        <v>#REF!</v>
      </c>
    </row>
    <row r="93" spans="1:8" ht="28.5" customHeight="1" x14ac:dyDescent="0.2">
      <c r="A93" s="71" t="s">
        <v>44</v>
      </c>
      <c r="B93" s="105" t="s">
        <v>66</v>
      </c>
      <c r="C93" s="105"/>
      <c r="D93" s="95"/>
      <c r="E93" s="68"/>
      <c r="F93" s="68"/>
      <c r="G93" s="25"/>
      <c r="H93" s="36" t="e">
        <f>IF(OR(E93&gt;#REF!,F93&gt;#REF!),"Số liệu này không được lớn hơn tổng số sở, ban, ngành của tỉnh", IF(ABS(F93-E93)/E93&gt;20%,"Số liệu đột biến giữa hai năm, đề nghị giải thích",""))</f>
        <v>#REF!</v>
      </c>
    </row>
    <row r="94" spans="1:8" ht="39" customHeight="1" x14ac:dyDescent="0.2">
      <c r="A94" s="71" t="s">
        <v>44</v>
      </c>
      <c r="B94" s="105" t="s">
        <v>67</v>
      </c>
      <c r="C94" s="105"/>
      <c r="D94" s="95"/>
      <c r="E94" s="68"/>
      <c r="F94" s="68"/>
      <c r="G94" s="25"/>
      <c r="H94" s="36" t="e">
        <f>IF(OR(E94&gt;#REF!,F94&gt;#REF!),"Số liệu này không được lớn hơn tổng số sở, ban, ngành của tỉnh", IF(ABS(F94-E94)/E94&gt;20%,"Số liệu đột biến giữa hai năm, đề nghị giải thích",""))</f>
        <v>#REF!</v>
      </c>
    </row>
    <row r="95" spans="1:8" ht="36.75" customHeight="1" x14ac:dyDescent="0.2">
      <c r="A95" s="71" t="s">
        <v>44</v>
      </c>
      <c r="B95" s="105" t="s">
        <v>68</v>
      </c>
      <c r="C95" s="105"/>
      <c r="D95" s="95"/>
      <c r="E95" s="68"/>
      <c r="F95" s="68"/>
      <c r="G95" s="25"/>
      <c r="H95" s="36"/>
    </row>
    <row r="96" spans="1:8" ht="28.5" customHeight="1" x14ac:dyDescent="0.2">
      <c r="A96" s="45" t="s">
        <v>161</v>
      </c>
      <c r="B96" s="130" t="s">
        <v>69</v>
      </c>
      <c r="C96" s="130"/>
      <c r="D96" s="95"/>
      <c r="E96" s="25"/>
      <c r="F96" s="25"/>
      <c r="G96" s="25"/>
    </row>
    <row r="97" spans="1:8" ht="28.5" customHeight="1" x14ac:dyDescent="0.2">
      <c r="A97" s="95" t="s">
        <v>44</v>
      </c>
      <c r="B97" s="105" t="s">
        <v>70</v>
      </c>
      <c r="C97" s="105"/>
      <c r="D97" s="95"/>
      <c r="E97" s="68"/>
      <c r="F97" s="68"/>
      <c r="G97" s="25"/>
      <c r="H97" s="36" t="e">
        <f>IF(OR(E97&gt;#REF!,F97&gt;#REF!),"Số liệu này không được lớn hơn tổng số sở, ban, ngành của tỉnh", IF(ABS(F97-E97)/E97&gt;20%,"Số liệu đột biến giữa hai năm, đề nghị giải thích",""))</f>
        <v>#REF!</v>
      </c>
    </row>
    <row r="98" spans="1:8" ht="28.5" customHeight="1" x14ac:dyDescent="0.2">
      <c r="A98" s="95" t="s">
        <v>44</v>
      </c>
      <c r="B98" s="105" t="s">
        <v>71</v>
      </c>
      <c r="C98" s="105"/>
      <c r="D98" s="95"/>
      <c r="E98" s="68"/>
      <c r="F98" s="68"/>
      <c r="G98" s="25"/>
      <c r="H98" s="36" t="e">
        <f>IF(OR(E98&gt;#REF!,F98&gt;#REF!),"Số liệu này không được lớn hơn tổng số sở, ban, ngành của tỉnh", IF(ABS(F98-E98)/E98&gt;20%,"Số liệu đột biến giữa hai năm, đề nghị giải thích",""))</f>
        <v>#REF!</v>
      </c>
    </row>
    <row r="99" spans="1:8" ht="28.5" customHeight="1" x14ac:dyDescent="0.2">
      <c r="A99" s="95" t="s">
        <v>44</v>
      </c>
      <c r="B99" s="105" t="s">
        <v>72</v>
      </c>
      <c r="C99" s="105"/>
      <c r="D99" s="95"/>
      <c r="E99" s="68"/>
      <c r="F99" s="68"/>
      <c r="G99" s="25"/>
      <c r="H99" s="36" t="e">
        <f>IF(OR(E99&gt;#REF!,F99&gt;#REF!),"Số liệu này không được lớn hơn tổng số sở, ban, ngành của tỉnh", IF(ABS(F99-E99)/E99&gt;20%,"Số liệu đột biến giữa hai năm, đề nghị giải thích",""))</f>
        <v>#REF!</v>
      </c>
    </row>
    <row r="100" spans="1:8" ht="28.5" customHeight="1" x14ac:dyDescent="0.2">
      <c r="A100" s="26">
        <v>6</v>
      </c>
      <c r="B100" s="121" t="s">
        <v>73</v>
      </c>
      <c r="C100" s="121"/>
      <c r="D100" s="95"/>
      <c r="E100" s="25"/>
      <c r="F100" s="25"/>
      <c r="G100" s="25"/>
    </row>
    <row r="101" spans="1:8" ht="28.5" customHeight="1" x14ac:dyDescent="0.2">
      <c r="A101" s="44" t="s">
        <v>22</v>
      </c>
      <c r="B101" s="136" t="s">
        <v>162</v>
      </c>
      <c r="C101" s="136"/>
      <c r="D101" s="95"/>
      <c r="E101" s="25"/>
      <c r="F101" s="25"/>
      <c r="G101" s="25"/>
    </row>
    <row r="102" spans="1:8" ht="30" customHeight="1" x14ac:dyDescent="0.2">
      <c r="A102" s="95" t="s">
        <v>44</v>
      </c>
      <c r="B102" s="131" t="s">
        <v>75</v>
      </c>
      <c r="C102" s="132"/>
      <c r="D102" s="95" t="s">
        <v>88</v>
      </c>
      <c r="E102" s="72"/>
      <c r="F102" s="72"/>
      <c r="G102" s="25"/>
      <c r="H102" s="36" t="e">
        <f t="shared" ref="H102:H107" si="4">IF(OR(E102&gt;1,F102&gt;1),"Số liệu này không được vượt quá 100%", IF(ABS(F102-E102)/E102&gt;20%,"Số liệu đột biến giữa hai năm, đề nghị giải thích",""))</f>
        <v>#DIV/0!</v>
      </c>
    </row>
    <row r="103" spans="1:8" ht="39.75" customHeight="1" x14ac:dyDescent="0.2">
      <c r="A103" s="95" t="s">
        <v>44</v>
      </c>
      <c r="B103" s="131" t="s">
        <v>76</v>
      </c>
      <c r="C103" s="132"/>
      <c r="D103" s="95" t="s">
        <v>88</v>
      </c>
      <c r="E103" s="72"/>
      <c r="F103" s="72"/>
      <c r="G103" s="25"/>
      <c r="H103" s="36" t="e">
        <f t="shared" si="4"/>
        <v>#DIV/0!</v>
      </c>
    </row>
    <row r="104" spans="1:8" ht="39.75" customHeight="1" x14ac:dyDescent="0.2">
      <c r="A104" s="95" t="s">
        <v>44</v>
      </c>
      <c r="B104" s="131" t="s">
        <v>80</v>
      </c>
      <c r="C104" s="132"/>
      <c r="D104" s="95" t="s">
        <v>88</v>
      </c>
      <c r="E104" s="72"/>
      <c r="F104" s="72"/>
      <c r="G104" s="25"/>
      <c r="H104" s="36" t="e">
        <f t="shared" si="4"/>
        <v>#DIV/0!</v>
      </c>
    </row>
    <row r="105" spans="1:8" ht="28.5" customHeight="1" x14ac:dyDescent="0.2">
      <c r="A105" s="95" t="s">
        <v>44</v>
      </c>
      <c r="B105" s="131" t="s">
        <v>77</v>
      </c>
      <c r="C105" s="132"/>
      <c r="D105" s="95" t="s">
        <v>88</v>
      </c>
      <c r="E105" s="72"/>
      <c r="F105" s="72"/>
      <c r="G105" s="25"/>
      <c r="H105" s="36" t="e">
        <f t="shared" si="4"/>
        <v>#DIV/0!</v>
      </c>
    </row>
    <row r="106" spans="1:8" ht="28.5" customHeight="1" x14ac:dyDescent="0.2">
      <c r="A106" s="95" t="s">
        <v>44</v>
      </c>
      <c r="B106" s="131" t="s">
        <v>78</v>
      </c>
      <c r="C106" s="132"/>
      <c r="D106" s="95" t="s">
        <v>88</v>
      </c>
      <c r="E106" s="72"/>
      <c r="F106" s="72"/>
      <c r="G106" s="25"/>
      <c r="H106" s="36" t="e">
        <f t="shared" si="4"/>
        <v>#DIV/0!</v>
      </c>
    </row>
    <row r="107" spans="1:8" ht="28.5" customHeight="1" x14ac:dyDescent="0.2">
      <c r="A107" s="95" t="s">
        <v>44</v>
      </c>
      <c r="B107" s="131" t="s">
        <v>79</v>
      </c>
      <c r="C107" s="132"/>
      <c r="D107" s="95" t="s">
        <v>88</v>
      </c>
      <c r="E107" s="72"/>
      <c r="F107" s="72"/>
      <c r="G107" s="25"/>
      <c r="H107" s="36" t="e">
        <f t="shared" si="4"/>
        <v>#DIV/0!</v>
      </c>
    </row>
    <row r="108" spans="1:8" ht="28.5" customHeight="1" x14ac:dyDescent="0.2">
      <c r="A108" s="98" t="s">
        <v>24</v>
      </c>
      <c r="B108" s="136" t="s">
        <v>163</v>
      </c>
      <c r="C108" s="136"/>
      <c r="D108" s="44" t="s">
        <v>8</v>
      </c>
      <c r="E108" s="72"/>
      <c r="F108" s="72"/>
      <c r="G108" s="25"/>
      <c r="H108" s="47"/>
    </row>
    <row r="109" spans="1:8" ht="51.75" customHeight="1" x14ac:dyDescent="0.2">
      <c r="A109" s="99" t="s">
        <v>124</v>
      </c>
      <c r="B109" s="137" t="s">
        <v>164</v>
      </c>
      <c r="C109" s="137"/>
      <c r="D109" s="137"/>
      <c r="E109" s="137"/>
      <c r="F109" s="137"/>
      <c r="G109" s="137"/>
      <c r="H109" s="100"/>
    </row>
    <row r="110" spans="1:8" ht="28.5" customHeight="1" x14ac:dyDescent="0.2">
      <c r="A110" s="26">
        <v>7</v>
      </c>
      <c r="B110" s="103" t="s">
        <v>118</v>
      </c>
      <c r="C110" s="104"/>
      <c r="D110" s="26" t="s">
        <v>83</v>
      </c>
      <c r="E110" s="68"/>
      <c r="F110" s="68"/>
      <c r="G110" s="25"/>
    </row>
    <row r="111" spans="1:8" ht="28.5" customHeight="1" x14ac:dyDescent="0.2">
      <c r="A111" s="73" t="s">
        <v>119</v>
      </c>
      <c r="B111" s="133" t="s">
        <v>165</v>
      </c>
      <c r="C111" s="134"/>
      <c r="D111" s="95" t="s">
        <v>83</v>
      </c>
      <c r="E111" s="68"/>
      <c r="F111" s="68"/>
      <c r="G111" s="25"/>
      <c r="H111" s="36" t="e">
        <f>IF(ABS(F111-E111)/E111&gt;40%,"Số liệu đột biến giữa hai năm, đề nghị giải thích","")</f>
        <v>#DIV/0!</v>
      </c>
    </row>
    <row r="112" spans="1:8" ht="28.5" customHeight="1" x14ac:dyDescent="0.2">
      <c r="A112" s="44" t="s">
        <v>120</v>
      </c>
      <c r="B112" s="134" t="s">
        <v>166</v>
      </c>
      <c r="C112" s="134"/>
      <c r="D112" s="95" t="s">
        <v>83</v>
      </c>
      <c r="E112" s="68"/>
      <c r="F112" s="68"/>
      <c r="G112" s="25"/>
      <c r="H112" s="36" t="e">
        <f>IF(OR(SUM(E114:E117)/E112&lt;&gt;1,SUM(F114:F117)/F112&lt;&gt;1),"Tổng cộng dịch vụ các mức 1,2,3,4  phải bằng tổng số dịch vụ công trực tuyến",IF(ABS(F112-E112)/E112&gt;20%,"Số liệu đột biến giữa hai năm, đề nghị giải thích",""))</f>
        <v>#DIV/0!</v>
      </c>
    </row>
    <row r="113" spans="1:8" ht="28.5" customHeight="1" x14ac:dyDescent="0.2">
      <c r="A113" s="95"/>
      <c r="B113" s="93" t="s">
        <v>82</v>
      </c>
      <c r="C113" s="93"/>
      <c r="D113" s="27"/>
      <c r="E113" s="28"/>
      <c r="F113" s="68"/>
      <c r="G113" s="28"/>
    </row>
    <row r="114" spans="1:8" ht="28.5" customHeight="1" x14ac:dyDescent="0.2">
      <c r="A114" s="95" t="s">
        <v>121</v>
      </c>
      <c r="B114" s="132" t="s">
        <v>84</v>
      </c>
      <c r="C114" s="132"/>
      <c r="D114" s="95" t="s">
        <v>83</v>
      </c>
      <c r="E114" s="68"/>
      <c r="F114" s="68"/>
      <c r="G114" s="25"/>
      <c r="H114" s="36" t="e">
        <f>IF(ABS(F114-E114)/E114&gt;40%,"Số liệu đột biến giữa hai năm, đề nghị giải thích","")</f>
        <v>#DIV/0!</v>
      </c>
    </row>
    <row r="115" spans="1:8" ht="28.5" customHeight="1" x14ac:dyDescent="0.2">
      <c r="A115" s="95" t="s">
        <v>122</v>
      </c>
      <c r="B115" s="132" t="s">
        <v>85</v>
      </c>
      <c r="C115" s="132"/>
      <c r="D115" s="95" t="s">
        <v>83</v>
      </c>
      <c r="E115" s="68"/>
      <c r="F115" s="68"/>
      <c r="G115" s="25"/>
      <c r="H115" s="36" t="e">
        <f>IF(ABS(F115-E115)/E115&gt;20%,"Số liệu đột biến giữa hai năm, đề nghị giải thích","")</f>
        <v>#DIV/0!</v>
      </c>
    </row>
    <row r="116" spans="1:8" ht="37.5" customHeight="1" x14ac:dyDescent="0.2">
      <c r="A116" s="95" t="s">
        <v>167</v>
      </c>
      <c r="B116" s="132" t="s">
        <v>86</v>
      </c>
      <c r="C116" s="132"/>
      <c r="D116" s="95" t="s">
        <v>83</v>
      </c>
      <c r="E116" s="68"/>
      <c r="F116" s="68"/>
      <c r="G116" s="25"/>
      <c r="H116" s="36" t="e">
        <f>IF(ABS(F116-E116)/E116&gt;20%,"Số liệu đột biến giữa hai năm, đề nghị giải thích","")</f>
        <v>#DIV/0!</v>
      </c>
    </row>
    <row r="117" spans="1:8" ht="37.5" customHeight="1" x14ac:dyDescent="0.2">
      <c r="A117" s="95" t="s">
        <v>168</v>
      </c>
      <c r="B117" s="132" t="s">
        <v>87</v>
      </c>
      <c r="C117" s="132"/>
      <c r="D117" s="95" t="s">
        <v>83</v>
      </c>
      <c r="E117" s="68"/>
      <c r="F117" s="68"/>
      <c r="G117" s="25"/>
      <c r="H117" s="36" t="e">
        <f>IF(ABS(F117-E117)/E117&gt;20%,"Số liệu đột biến giữa hai năm, đề nghị giải thích","")</f>
        <v>#DIV/0!</v>
      </c>
    </row>
    <row r="118" spans="1:8" ht="28.5" customHeight="1" x14ac:dyDescent="0.2">
      <c r="A118" s="26">
        <v>8</v>
      </c>
      <c r="B118" s="106" t="s">
        <v>169</v>
      </c>
      <c r="C118" s="138"/>
      <c r="D118" s="26" t="s">
        <v>37</v>
      </c>
      <c r="E118" s="68"/>
      <c r="F118" s="68"/>
      <c r="G118" s="25"/>
      <c r="H118" s="22" t="str">
        <f>IF(OR(E118="",F118=""),"Đề nghị nhập số liệu","")</f>
        <v>Đề nghị nhập số liệu</v>
      </c>
    </row>
    <row r="119" spans="1:8" ht="14.25" x14ac:dyDescent="0.2">
      <c r="B119" s="76"/>
      <c r="D119" s="77"/>
      <c r="E119" s="69"/>
      <c r="F119" s="69"/>
      <c r="G119" s="69"/>
    </row>
    <row r="120" spans="1:8" ht="14.25" x14ac:dyDescent="0.2">
      <c r="B120" s="76"/>
      <c r="D120" s="77"/>
      <c r="E120" s="69"/>
      <c r="F120" s="69"/>
      <c r="G120" s="69"/>
    </row>
    <row r="121" spans="1:8" ht="14.25" x14ac:dyDescent="0.2">
      <c r="B121" s="78" t="s">
        <v>93</v>
      </c>
      <c r="D121" s="74"/>
    </row>
    <row r="122" spans="1:8" ht="14.25" x14ac:dyDescent="0.2">
      <c r="D122" s="74"/>
    </row>
    <row r="123" spans="1:8" ht="21" customHeight="1" x14ac:dyDescent="0.2">
      <c r="A123" s="38" t="s">
        <v>44</v>
      </c>
      <c r="B123" s="79" t="s">
        <v>89</v>
      </c>
      <c r="C123" s="142"/>
      <c r="D123" s="142"/>
      <c r="E123" s="142"/>
      <c r="F123" s="142"/>
      <c r="G123" s="143"/>
    </row>
    <row r="124" spans="1:8" ht="21" customHeight="1" x14ac:dyDescent="0.2">
      <c r="A124" s="38" t="s">
        <v>44</v>
      </c>
      <c r="B124" s="79" t="s">
        <v>90</v>
      </c>
      <c r="C124" s="142"/>
      <c r="D124" s="142"/>
      <c r="E124" s="142"/>
      <c r="F124" s="142"/>
      <c r="G124" s="143"/>
    </row>
    <row r="125" spans="1:8" ht="21" customHeight="1" x14ac:dyDescent="0.2">
      <c r="A125" s="38" t="s">
        <v>44</v>
      </c>
      <c r="B125" s="79" t="s">
        <v>91</v>
      </c>
      <c r="C125" s="142"/>
      <c r="D125" s="142"/>
      <c r="E125" s="142"/>
      <c r="F125" s="142"/>
      <c r="G125" s="143"/>
    </row>
    <row r="126" spans="1:8" ht="21" customHeight="1" x14ac:dyDescent="0.2">
      <c r="A126" s="38" t="s">
        <v>44</v>
      </c>
      <c r="B126" s="79" t="s">
        <v>96</v>
      </c>
      <c r="C126" s="142"/>
      <c r="D126" s="142"/>
      <c r="E126" s="142"/>
      <c r="F126" s="142"/>
      <c r="G126" s="143"/>
    </row>
    <row r="127" spans="1:8" ht="21" customHeight="1" x14ac:dyDescent="0.2">
      <c r="A127" s="38" t="s">
        <v>44</v>
      </c>
      <c r="B127" s="79" t="s">
        <v>92</v>
      </c>
      <c r="C127" s="142"/>
      <c r="D127" s="142"/>
      <c r="E127" s="142"/>
      <c r="F127" s="142"/>
      <c r="G127" s="143"/>
    </row>
    <row r="128" spans="1:8" ht="21" customHeight="1" x14ac:dyDescent="0.2">
      <c r="A128" s="38" t="s">
        <v>44</v>
      </c>
      <c r="B128" s="79" t="s">
        <v>1</v>
      </c>
      <c r="C128" s="142"/>
      <c r="D128" s="142"/>
      <c r="E128" s="142"/>
      <c r="F128" s="142"/>
      <c r="G128" s="143"/>
    </row>
    <row r="129" spans="2:7" ht="14.25" x14ac:dyDescent="0.2">
      <c r="D129" s="74"/>
    </row>
    <row r="130" spans="2:7" ht="14.25" x14ac:dyDescent="0.2">
      <c r="D130" s="74"/>
    </row>
    <row r="131" spans="2:7" ht="14.25" x14ac:dyDescent="0.2">
      <c r="D131" s="139" t="s">
        <v>171</v>
      </c>
      <c r="E131" s="139"/>
      <c r="F131" s="139"/>
      <c r="G131" s="139"/>
    </row>
    <row r="132" spans="2:7" ht="42.75" x14ac:dyDescent="0.2">
      <c r="B132" s="77" t="s">
        <v>94</v>
      </c>
      <c r="C132" s="74"/>
      <c r="D132" s="140" t="s">
        <v>170</v>
      </c>
      <c r="E132" s="141"/>
      <c r="F132" s="141"/>
      <c r="G132" s="141"/>
    </row>
    <row r="133" spans="2:7" ht="14.25" x14ac:dyDescent="0.2">
      <c r="B133" s="76"/>
      <c r="D133" s="77"/>
      <c r="E133" s="69"/>
      <c r="F133" s="69"/>
      <c r="G133" s="69"/>
    </row>
    <row r="134" spans="2:7" ht="14.25" x14ac:dyDescent="0.2">
      <c r="B134" s="76"/>
      <c r="D134" s="77"/>
      <c r="E134" s="69"/>
      <c r="F134" s="69"/>
      <c r="G134" s="69"/>
    </row>
    <row r="135" spans="2:7" ht="14.25" x14ac:dyDescent="0.2">
      <c r="B135" s="76"/>
      <c r="D135" s="77"/>
      <c r="E135" s="69"/>
      <c r="F135" s="69"/>
      <c r="G135" s="69"/>
    </row>
    <row r="136" spans="2:7" ht="14.25" x14ac:dyDescent="0.2">
      <c r="B136" s="76"/>
      <c r="D136" s="77"/>
      <c r="E136" s="69"/>
      <c r="F136" s="69"/>
      <c r="G136" s="69"/>
    </row>
    <row r="137" spans="2:7" ht="14.25" x14ac:dyDescent="0.2">
      <c r="B137" s="76"/>
      <c r="D137" s="77"/>
      <c r="E137" s="69"/>
      <c r="F137" s="69"/>
      <c r="G137" s="69"/>
    </row>
    <row r="138" spans="2:7" ht="14.25" x14ac:dyDescent="0.2">
      <c r="B138" s="76"/>
      <c r="D138" s="77"/>
      <c r="E138" s="69"/>
      <c r="F138" s="69"/>
      <c r="G138" s="69"/>
    </row>
  </sheetData>
  <mergeCells count="118">
    <mergeCell ref="B116:C116"/>
    <mergeCell ref="B117:C117"/>
    <mergeCell ref="B118:C118"/>
    <mergeCell ref="B115:C115"/>
    <mergeCell ref="D131:G131"/>
    <mergeCell ref="D132:G132"/>
    <mergeCell ref="C123:G123"/>
    <mergeCell ref="C124:G124"/>
    <mergeCell ref="C125:G125"/>
    <mergeCell ref="C126:G126"/>
    <mergeCell ref="C127:G127"/>
    <mergeCell ref="C128:G128"/>
    <mergeCell ref="B110:C110"/>
    <mergeCell ref="B111:C111"/>
    <mergeCell ref="B112:C112"/>
    <mergeCell ref="B114:C114"/>
    <mergeCell ref="B105:C105"/>
    <mergeCell ref="B106:C106"/>
    <mergeCell ref="B107:C107"/>
    <mergeCell ref="B108:C108"/>
    <mergeCell ref="B109:G109"/>
    <mergeCell ref="B103:C103"/>
    <mergeCell ref="B104:C104"/>
    <mergeCell ref="B88:C88"/>
    <mergeCell ref="B89:C89"/>
    <mergeCell ref="B90:C90"/>
    <mergeCell ref="B91:C91"/>
    <mergeCell ref="B92:C92"/>
    <mergeCell ref="B93:C93"/>
    <mergeCell ref="B98:C98"/>
    <mergeCell ref="B99:C99"/>
    <mergeCell ref="B100:C100"/>
    <mergeCell ref="B101:C101"/>
    <mergeCell ref="B102:C102"/>
    <mergeCell ref="B87:C87"/>
    <mergeCell ref="B80:C80"/>
    <mergeCell ref="B81:C81"/>
    <mergeCell ref="B82:C82"/>
    <mergeCell ref="B83:C83"/>
    <mergeCell ref="B86:G86"/>
    <mergeCell ref="B94:C94"/>
    <mergeCell ref="B95:C95"/>
    <mergeCell ref="B96:C96"/>
    <mergeCell ref="B58:C58"/>
    <mergeCell ref="B59:C59"/>
    <mergeCell ref="B60:C60"/>
    <mergeCell ref="B61:C61"/>
    <mergeCell ref="B63:C63"/>
    <mergeCell ref="B62:C62"/>
    <mergeCell ref="B64:C64"/>
    <mergeCell ref="B84:C84"/>
    <mergeCell ref="B85:C85"/>
    <mergeCell ref="B45:C45"/>
    <mergeCell ref="B46:C46"/>
    <mergeCell ref="B47:C47"/>
    <mergeCell ref="B68:C68"/>
    <mergeCell ref="B76:C76"/>
    <mergeCell ref="B77:C77"/>
    <mergeCell ref="B48:C48"/>
    <mergeCell ref="B49:C49"/>
    <mergeCell ref="B50:C50"/>
    <mergeCell ref="B66:C66"/>
    <mergeCell ref="B67:C67"/>
    <mergeCell ref="B69:C69"/>
    <mergeCell ref="B70:C70"/>
    <mergeCell ref="B71:C71"/>
    <mergeCell ref="B72:C72"/>
    <mergeCell ref="B73:C73"/>
    <mergeCell ref="B74:C74"/>
    <mergeCell ref="B75:C75"/>
    <mergeCell ref="B51:C51"/>
    <mergeCell ref="B53:C53"/>
    <mergeCell ref="B54:C54"/>
    <mergeCell ref="B55:C55"/>
    <mergeCell ref="B56:C56"/>
    <mergeCell ref="B57:C57"/>
    <mergeCell ref="B22:C22"/>
    <mergeCell ref="B23:C23"/>
    <mergeCell ref="D1:G1"/>
    <mergeCell ref="D2:G2"/>
    <mergeCell ref="A1:C1"/>
    <mergeCell ref="A2:C2"/>
    <mergeCell ref="A7:G7"/>
    <mergeCell ref="A4:G4"/>
    <mergeCell ref="A5:G5"/>
    <mergeCell ref="B9:G9"/>
    <mergeCell ref="B21:C21"/>
    <mergeCell ref="B12:C12"/>
    <mergeCell ref="B18:C18"/>
    <mergeCell ref="B13:C13"/>
    <mergeCell ref="B20:C20"/>
    <mergeCell ref="B19:C19"/>
    <mergeCell ref="B14:C14"/>
    <mergeCell ref="B16:C16"/>
    <mergeCell ref="B65:C65"/>
    <mergeCell ref="B78:C78"/>
    <mergeCell ref="B79:C79"/>
    <mergeCell ref="B97:C97"/>
    <mergeCell ref="B25:C25"/>
    <mergeCell ref="B28:C28"/>
    <mergeCell ref="B26:C26"/>
    <mergeCell ref="B27:C27"/>
    <mergeCell ref="B32:C32"/>
    <mergeCell ref="B31:C31"/>
    <mergeCell ref="B33:C33"/>
    <mergeCell ref="B34:C34"/>
    <mergeCell ref="B35:C35"/>
    <mergeCell ref="B29:C29"/>
    <mergeCell ref="B30:C30"/>
    <mergeCell ref="B37:C37"/>
    <mergeCell ref="B38:C38"/>
    <mergeCell ref="B39:C39"/>
    <mergeCell ref="B40:C40"/>
    <mergeCell ref="B41:C41"/>
    <mergeCell ref="B42:C42"/>
    <mergeCell ref="B36:C36"/>
    <mergeCell ref="B43:C43"/>
    <mergeCell ref="B44:C44"/>
  </mergeCells>
  <pageMargins left="1.0900000000000001" right="0.23622047244094491" top="0.47244094488188981" bottom="0.47244094488188981" header="0.31496062992125984" footer="0.31496062992125984"/>
  <pageSetup paperSize="9" orientation="landscape"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16" workbookViewId="0">
      <selection activeCell="B10" sqref="B10"/>
    </sheetView>
  </sheetViews>
  <sheetFormatPr defaultRowHeight="15" x14ac:dyDescent="0.25"/>
  <cols>
    <col min="1" max="1" width="5.28515625" style="89" customWidth="1"/>
    <col min="2" max="2" width="51" style="89" customWidth="1"/>
    <col min="3" max="3" width="28.5703125" style="89" customWidth="1"/>
  </cols>
  <sheetData>
    <row r="1" spans="1:3" ht="15.75" x14ac:dyDescent="0.25">
      <c r="A1" s="144" t="s">
        <v>127</v>
      </c>
      <c r="B1" s="144"/>
      <c r="C1" s="144"/>
    </row>
    <row r="3" spans="1:3" ht="26.25" customHeight="1" x14ac:dyDescent="0.25">
      <c r="A3" s="80" t="s">
        <v>50</v>
      </c>
      <c r="B3" s="80" t="s">
        <v>51</v>
      </c>
      <c r="C3" s="80" t="s">
        <v>52</v>
      </c>
    </row>
    <row r="4" spans="1:3" ht="23.25" customHeight="1" x14ac:dyDescent="0.25">
      <c r="A4" s="90" t="s">
        <v>56</v>
      </c>
      <c r="B4" s="84" t="s">
        <v>57</v>
      </c>
      <c r="C4" s="84"/>
    </row>
    <row r="5" spans="1:3" ht="23.25" customHeight="1" x14ac:dyDescent="0.25">
      <c r="A5" s="81">
        <v>1</v>
      </c>
      <c r="B5" s="82"/>
      <c r="C5" s="82"/>
    </row>
    <row r="6" spans="1:3" ht="23.25" customHeight="1" x14ac:dyDescent="0.25">
      <c r="A6" s="81">
        <v>2</v>
      </c>
      <c r="B6" s="82"/>
      <c r="C6" s="82"/>
    </row>
    <row r="7" spans="1:3" ht="23.25" customHeight="1" x14ac:dyDescent="0.25">
      <c r="A7" s="81">
        <v>3</v>
      </c>
      <c r="B7" s="82"/>
      <c r="C7" s="82"/>
    </row>
    <row r="8" spans="1:3" ht="23.25" customHeight="1" x14ac:dyDescent="0.25">
      <c r="A8" s="81">
        <v>4</v>
      </c>
      <c r="B8" s="82"/>
      <c r="C8" s="82"/>
    </row>
    <row r="9" spans="1:3" ht="23.25" customHeight="1" x14ac:dyDescent="0.25">
      <c r="A9" s="81">
        <v>5</v>
      </c>
      <c r="B9" s="82"/>
      <c r="C9" s="82"/>
    </row>
    <row r="10" spans="1:3" ht="23.25" customHeight="1" x14ac:dyDescent="0.25">
      <c r="A10" s="81"/>
      <c r="B10" s="82" t="s">
        <v>126</v>
      </c>
      <c r="C10" s="82"/>
    </row>
    <row r="11" spans="1:3" ht="23.25" customHeight="1" x14ac:dyDescent="0.25">
      <c r="A11" s="90" t="s">
        <v>58</v>
      </c>
      <c r="B11" s="84" t="s">
        <v>59</v>
      </c>
      <c r="C11" s="82"/>
    </row>
    <row r="12" spans="1:3" ht="23.25" customHeight="1" x14ac:dyDescent="0.25">
      <c r="A12" s="81">
        <v>1</v>
      </c>
      <c r="B12" s="82"/>
      <c r="C12" s="82"/>
    </row>
    <row r="13" spans="1:3" ht="23.25" customHeight="1" x14ac:dyDescent="0.25">
      <c r="A13" s="81">
        <v>2</v>
      </c>
      <c r="B13" s="82"/>
      <c r="C13" s="82"/>
    </row>
    <row r="14" spans="1:3" ht="23.25" customHeight="1" x14ac:dyDescent="0.25">
      <c r="A14" s="81">
        <v>3</v>
      </c>
      <c r="B14" s="82"/>
      <c r="C14" s="82"/>
    </row>
    <row r="15" spans="1:3" ht="23.25" customHeight="1" x14ac:dyDescent="0.25">
      <c r="A15" s="81">
        <v>4</v>
      </c>
      <c r="B15" s="82"/>
      <c r="C15" s="82"/>
    </row>
    <row r="16" spans="1:3" ht="23.25" customHeight="1" x14ac:dyDescent="0.25">
      <c r="A16" s="81">
        <v>5</v>
      </c>
      <c r="B16" s="82"/>
      <c r="C16" s="82"/>
    </row>
    <row r="17" spans="1:3" ht="23.25" customHeight="1" x14ac:dyDescent="0.25">
      <c r="A17" s="81"/>
      <c r="B17" s="82" t="s">
        <v>125</v>
      </c>
      <c r="C17" s="82"/>
    </row>
    <row r="18" spans="1:3" ht="23.25" customHeight="1" x14ac:dyDescent="0.25">
      <c r="A18" s="90" t="s">
        <v>60</v>
      </c>
      <c r="B18" s="84" t="s">
        <v>61</v>
      </c>
      <c r="C18" s="82"/>
    </row>
    <row r="19" spans="1:3" ht="23.25" customHeight="1" x14ac:dyDescent="0.25">
      <c r="A19" s="81">
        <v>1</v>
      </c>
      <c r="B19" s="82"/>
      <c r="C19" s="82"/>
    </row>
    <row r="20" spans="1:3" ht="23.25" customHeight="1" x14ac:dyDescent="0.25">
      <c r="A20" s="81">
        <v>2</v>
      </c>
      <c r="B20" s="82"/>
      <c r="C20" s="82"/>
    </row>
    <row r="21" spans="1:3" ht="23.25" customHeight="1" x14ac:dyDescent="0.25">
      <c r="A21" s="81">
        <v>3</v>
      </c>
      <c r="B21" s="82"/>
      <c r="C21" s="82"/>
    </row>
    <row r="22" spans="1:3" ht="23.25" customHeight="1" x14ac:dyDescent="0.25">
      <c r="A22" s="81">
        <v>4</v>
      </c>
      <c r="B22" s="82"/>
      <c r="C22" s="82"/>
    </row>
    <row r="23" spans="1:3" ht="23.25" customHeight="1" x14ac:dyDescent="0.25">
      <c r="A23" s="81">
        <v>5</v>
      </c>
      <c r="B23" s="82"/>
      <c r="C23" s="82"/>
    </row>
    <row r="24" spans="1:3" ht="23.25" customHeight="1" x14ac:dyDescent="0.25">
      <c r="A24" s="81"/>
      <c r="B24" s="82" t="s">
        <v>126</v>
      </c>
      <c r="C24" s="82"/>
    </row>
    <row r="25" spans="1:3" ht="15.75" x14ac:dyDescent="0.25">
      <c r="A25" s="86"/>
      <c r="B25" s="87"/>
      <c r="C25" s="87"/>
    </row>
    <row r="26" spans="1:3" ht="15.75" x14ac:dyDescent="0.25">
      <c r="A26" s="86"/>
      <c r="B26" s="87"/>
      <c r="C26" s="87"/>
    </row>
    <row r="27" spans="1:3" ht="15.75" x14ac:dyDescent="0.25">
      <c r="A27" s="88"/>
    </row>
  </sheetData>
  <mergeCells count="1">
    <mergeCell ref="A1:C1"/>
  </mergeCells>
  <pageMargins left="0.63" right="0.39" top="0.51"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E8" sqref="E8"/>
    </sheetView>
  </sheetViews>
  <sheetFormatPr defaultRowHeight="15" x14ac:dyDescent="0.25"/>
  <cols>
    <col min="1" max="1" width="5.28515625" style="89" customWidth="1"/>
    <col min="2" max="2" width="26.7109375" style="89" customWidth="1"/>
    <col min="3" max="3" width="18.85546875" style="89" customWidth="1"/>
    <col min="4" max="4" width="12" style="89" customWidth="1"/>
    <col min="5" max="5" width="13.28515625" style="89" customWidth="1"/>
    <col min="6" max="6" width="19" style="89" customWidth="1"/>
  </cols>
  <sheetData>
    <row r="1" spans="1:6" ht="15.75" x14ac:dyDescent="0.25">
      <c r="A1" s="144" t="s">
        <v>95</v>
      </c>
      <c r="B1" s="144"/>
      <c r="C1" s="144"/>
      <c r="D1" s="144"/>
      <c r="E1" s="144"/>
      <c r="F1" s="144"/>
    </row>
    <row r="3" spans="1:6" ht="15.75" x14ac:dyDescent="0.25">
      <c r="A3" s="147" t="s">
        <v>50</v>
      </c>
      <c r="B3" s="147" t="s">
        <v>53</v>
      </c>
      <c r="C3" s="147" t="s">
        <v>54</v>
      </c>
      <c r="D3" s="145" t="s">
        <v>55</v>
      </c>
      <c r="E3" s="146"/>
      <c r="F3" s="147" t="s">
        <v>52</v>
      </c>
    </row>
    <row r="4" spans="1:6" ht="15.75" x14ac:dyDescent="0.25">
      <c r="A4" s="148"/>
      <c r="B4" s="148"/>
      <c r="C4" s="148"/>
      <c r="D4" s="80" t="s">
        <v>2</v>
      </c>
      <c r="E4" s="80" t="s">
        <v>3</v>
      </c>
      <c r="F4" s="148"/>
    </row>
    <row r="5" spans="1:6" ht="21.75" customHeight="1" x14ac:dyDescent="0.25">
      <c r="A5" s="81">
        <v>1</v>
      </c>
      <c r="B5" s="84"/>
      <c r="C5" s="84"/>
      <c r="D5" s="83"/>
      <c r="E5" s="83"/>
      <c r="F5" s="84"/>
    </row>
    <row r="6" spans="1:6" ht="21.75" customHeight="1" x14ac:dyDescent="0.25">
      <c r="A6" s="81">
        <v>2</v>
      </c>
      <c r="B6" s="82"/>
      <c r="C6" s="82"/>
      <c r="D6" s="85"/>
      <c r="E6" s="85"/>
      <c r="F6" s="82"/>
    </row>
    <row r="7" spans="1:6" ht="21.75" customHeight="1" x14ac:dyDescent="0.25">
      <c r="A7" s="81">
        <v>3</v>
      </c>
      <c r="B7" s="82"/>
      <c r="C7" s="82"/>
      <c r="D7" s="85"/>
      <c r="E7" s="85"/>
      <c r="F7" s="82"/>
    </row>
    <row r="8" spans="1:6" ht="21.75" customHeight="1" x14ac:dyDescent="0.25">
      <c r="A8" s="81">
        <v>4</v>
      </c>
      <c r="B8" s="82"/>
      <c r="C8" s="82"/>
      <c r="D8" s="85"/>
      <c r="E8" s="85"/>
      <c r="F8" s="82"/>
    </row>
    <row r="9" spans="1:6" ht="21.75" customHeight="1" x14ac:dyDescent="0.25">
      <c r="A9" s="81">
        <v>5</v>
      </c>
      <c r="B9" s="82"/>
      <c r="C9" s="82"/>
      <c r="D9" s="85"/>
      <c r="E9" s="85"/>
      <c r="F9" s="82"/>
    </row>
    <row r="10" spans="1:6" ht="21.75" customHeight="1" x14ac:dyDescent="0.25">
      <c r="A10" s="81">
        <v>6</v>
      </c>
      <c r="B10" s="82"/>
      <c r="C10" s="82"/>
      <c r="D10" s="85"/>
      <c r="E10" s="85"/>
      <c r="F10" s="82"/>
    </row>
    <row r="11" spans="1:6" ht="21.75" customHeight="1" x14ac:dyDescent="0.25">
      <c r="A11" s="81">
        <v>7</v>
      </c>
      <c r="B11" s="82"/>
      <c r="C11" s="82"/>
      <c r="D11" s="85"/>
      <c r="E11" s="85"/>
      <c r="F11" s="82"/>
    </row>
    <row r="12" spans="1:6" ht="21.75" customHeight="1" x14ac:dyDescent="0.25">
      <c r="A12" s="81">
        <v>8</v>
      </c>
      <c r="B12" s="82"/>
      <c r="C12" s="82"/>
      <c r="D12" s="85"/>
      <c r="E12" s="85"/>
      <c r="F12" s="82"/>
    </row>
    <row r="13" spans="1:6" ht="21.75" customHeight="1" x14ac:dyDescent="0.25">
      <c r="A13" s="81">
        <v>9</v>
      </c>
      <c r="B13" s="82"/>
      <c r="C13" s="82"/>
      <c r="D13" s="85"/>
      <c r="E13" s="85"/>
      <c r="F13" s="82"/>
    </row>
    <row r="14" spans="1:6" ht="21.75" customHeight="1" x14ac:dyDescent="0.25">
      <c r="A14" s="81">
        <v>10</v>
      </c>
      <c r="B14" s="82"/>
      <c r="C14" s="82"/>
      <c r="D14" s="85"/>
      <c r="E14" s="85"/>
      <c r="F14" s="82"/>
    </row>
    <row r="15" spans="1:6" ht="21.75" customHeight="1" x14ac:dyDescent="0.25">
      <c r="A15" s="81"/>
      <c r="B15" s="82" t="s">
        <v>126</v>
      </c>
      <c r="C15" s="82"/>
      <c r="D15" s="85"/>
      <c r="E15" s="85"/>
      <c r="F15" s="82"/>
    </row>
    <row r="16" spans="1:6" ht="15.75" x14ac:dyDescent="0.25">
      <c r="A16" s="86"/>
      <c r="B16" s="87"/>
      <c r="C16" s="87"/>
      <c r="D16" s="87"/>
      <c r="E16" s="87"/>
      <c r="F16" s="87"/>
    </row>
    <row r="17" spans="1:1" ht="15.75" x14ac:dyDescent="0.25">
      <c r="A17" s="88"/>
    </row>
  </sheetData>
  <mergeCells count="6">
    <mergeCell ref="A1:F1"/>
    <mergeCell ref="D3:E3"/>
    <mergeCell ref="B3:B4"/>
    <mergeCell ref="C3:C4"/>
    <mergeCell ref="F3:F4"/>
    <mergeCell ref="A3:A4"/>
  </mergeCells>
  <pageMargins left="0.4" right="0.34" top="0.4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AB251108C330488A1A42BE8AE39165" ma:contentTypeVersion="1" ma:contentTypeDescription="Create a new document." ma:contentTypeScope="" ma:versionID="962f7dc7f0c6a03cdd1b43444bfab3f2">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9AAF3A3-8AC7-414E-8A99-6CA843F62088}"/>
</file>

<file path=customXml/itemProps2.xml><?xml version="1.0" encoding="utf-8"?>
<ds:datastoreItem xmlns:ds="http://schemas.openxmlformats.org/officeDocument/2006/customXml" ds:itemID="{073C39E0-16BC-426A-894D-7D6493AFE445}"/>
</file>

<file path=customXml/itemProps3.xml><?xml version="1.0" encoding="utf-8"?>
<ds:datastoreItem xmlns:ds="http://schemas.openxmlformats.org/officeDocument/2006/customXml" ds:itemID="{708B7E4F-3FBC-4CBB-9A89-8544C43648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Phiếu điều tra</vt:lpstr>
      <vt:lpstr>CSDL chuyên ngành</vt:lpstr>
      <vt:lpstr>Phần mềm nguồn mở</vt:lpstr>
      <vt:lpstr>'Phiếu điều tra'!Print_Titles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THANH TUNG</dc:creator>
  <cp:lastModifiedBy>Windows User</cp:lastModifiedBy>
  <cp:lastPrinted>2018-04-12T08:10:18Z</cp:lastPrinted>
  <dcterms:created xsi:type="dcterms:W3CDTF">2018-03-21T02:59:06Z</dcterms:created>
  <dcterms:modified xsi:type="dcterms:W3CDTF">2018-05-09T03:44:28Z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0x010100CDAB251108C330488A1A42BE8AE39165</vt:lpwstr>
  </property>
</Properties>
</file>